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updateLinks="never" defaultThemeVersion="124226"/>
  <xr:revisionPtr revIDLastSave="0" documentId="13_ncr:1_{D948B3F1-9E35-459D-BFDA-A967E70EF710}" xr6:coauthVersionLast="47" xr6:coauthVersionMax="47" xr10:uidLastSave="{00000000-0000-0000-0000-000000000000}"/>
  <bookViews>
    <workbookView xWindow="28680" yWindow="-120" windowWidth="29040" windowHeight="1572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deklaracji'!$A$1:$N$43</definedName>
    <definedName name="_xlnm.Print_Area" localSheetId="4">'2. Dane ogólne'!$A$1:$P$20</definedName>
    <definedName name="_xlnm.Print_Area" localSheetId="10">'7. Liczba umów na miesiąc'!$A$1:$Y$56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28" l="1"/>
  <c r="L34" i="28"/>
  <c r="K34" i="28"/>
  <c r="J34" i="28"/>
  <c r="I34" i="28"/>
  <c r="H34" i="28"/>
  <c r="G34" i="28"/>
  <c r="F34" i="28"/>
  <c r="E34" i="28"/>
  <c r="D34" i="28"/>
  <c r="D53" i="28" s="1"/>
  <c r="C34" i="28"/>
  <c r="C53" i="28" s="1"/>
  <c r="B34" i="28"/>
  <c r="B53" i="28" s="1"/>
  <c r="L27" i="19"/>
  <c r="L26" i="19"/>
  <c r="L25" i="19"/>
  <c r="L24" i="19"/>
  <c r="L23" i="19"/>
  <c r="F24" i="24"/>
  <c r="G24" i="24"/>
  <c r="H24" i="24"/>
  <c r="I24" i="24"/>
  <c r="J24" i="24"/>
  <c r="K24" i="24"/>
  <c r="L24" i="24"/>
  <c r="F25" i="24"/>
  <c r="G25" i="24"/>
  <c r="H25" i="24"/>
  <c r="I25" i="24"/>
  <c r="J25" i="24"/>
  <c r="K25" i="24"/>
  <c r="L25" i="24"/>
  <c r="F26" i="24"/>
  <c r="G26" i="24"/>
  <c r="H26" i="24"/>
  <c r="I26" i="24"/>
  <c r="J26" i="24"/>
  <c r="K26" i="24"/>
  <c r="L26" i="24"/>
  <c r="F27" i="24"/>
  <c r="G27" i="24"/>
  <c r="H27" i="24"/>
  <c r="I27" i="24"/>
  <c r="J27" i="24"/>
  <c r="K27" i="24"/>
  <c r="L27" i="24"/>
  <c r="F23" i="24"/>
  <c r="G23" i="24"/>
  <c r="H23" i="24"/>
  <c r="I23" i="24"/>
  <c r="J23" i="24"/>
  <c r="K23" i="24"/>
  <c r="L23" i="24"/>
  <c r="L30" i="20"/>
  <c r="L29" i="20"/>
  <c r="L28" i="20"/>
  <c r="L27" i="20"/>
  <c r="L26" i="20"/>
  <c r="L25" i="20"/>
  <c r="L30" i="8"/>
  <c r="L29" i="8"/>
  <c r="L28" i="8"/>
  <c r="L27" i="8"/>
  <c r="L26" i="8"/>
  <c r="L25" i="8"/>
  <c r="T18" i="25" l="1"/>
  <c r="S18" i="25"/>
  <c r="R18" i="25"/>
  <c r="Q18" i="25"/>
  <c r="P18" i="25"/>
  <c r="O18" i="25"/>
  <c r="N18" i="25"/>
  <c r="T17" i="25"/>
  <c r="S17" i="25"/>
  <c r="R17" i="25"/>
  <c r="Q17" i="25"/>
  <c r="P17" i="25"/>
  <c r="O17" i="25"/>
  <c r="N17" i="25"/>
  <c r="D18" i="25"/>
  <c r="E18" i="25"/>
  <c r="F18" i="25"/>
  <c r="G18" i="25"/>
  <c r="H18" i="25"/>
  <c r="I18" i="25"/>
  <c r="J18" i="25"/>
  <c r="D17" i="25"/>
  <c r="E17" i="25"/>
  <c r="F17" i="25"/>
  <c r="G17" i="25"/>
  <c r="H17" i="25"/>
  <c r="I17" i="25"/>
  <c r="J17" i="25"/>
  <c r="B31" i="28"/>
  <c r="K27" i="19" l="1"/>
  <c r="K26" i="19"/>
  <c r="K25" i="19"/>
  <c r="K24" i="19"/>
  <c r="K23" i="19"/>
  <c r="K30" i="20"/>
  <c r="K29" i="20"/>
  <c r="K28" i="20"/>
  <c r="K27" i="20"/>
  <c r="K26" i="20"/>
  <c r="K25" i="20"/>
  <c r="K30" i="8"/>
  <c r="K29" i="8"/>
  <c r="K28" i="8"/>
  <c r="K27" i="8"/>
  <c r="K26" i="8"/>
  <c r="K25" i="8"/>
  <c r="M18" i="25" l="1"/>
  <c r="M17" i="25"/>
  <c r="C18" i="25"/>
  <c r="C17" i="25"/>
  <c r="M33" i="28" l="1"/>
  <c r="M52" i="28" s="1"/>
  <c r="L33" i="28"/>
  <c r="L52" i="28" s="1"/>
  <c r="K33" i="28"/>
  <c r="K52" i="28" s="1"/>
  <c r="J33" i="28"/>
  <c r="J52" i="28" s="1"/>
  <c r="I33" i="28"/>
  <c r="I52" i="28" s="1"/>
  <c r="H33" i="28"/>
  <c r="H52" i="28" s="1"/>
  <c r="G33" i="28"/>
  <c r="G52" i="28" s="1"/>
  <c r="F33" i="28"/>
  <c r="F52" i="28" s="1"/>
  <c r="E33" i="28"/>
  <c r="E52" i="28" s="1"/>
  <c r="D33" i="28"/>
  <c r="D52" i="28" s="1"/>
  <c r="C33" i="28"/>
  <c r="C52" i="28" s="1"/>
  <c r="B33" i="28"/>
  <c r="B52" i="28" s="1"/>
  <c r="C32" i="28"/>
  <c r="C51" i="28" s="1"/>
  <c r="D32" i="28"/>
  <c r="D51" i="28" s="1"/>
  <c r="E32" i="28"/>
  <c r="E51" i="28" s="1"/>
  <c r="F32" i="28"/>
  <c r="F51" i="28" s="1"/>
  <c r="G32" i="28"/>
  <c r="G51" i="28" s="1"/>
  <c r="H32" i="28"/>
  <c r="H51" i="28" s="1"/>
  <c r="I32" i="28"/>
  <c r="I51" i="28" s="1"/>
  <c r="J32" i="28"/>
  <c r="J51" i="28" s="1"/>
  <c r="K32" i="28"/>
  <c r="K51" i="28" s="1"/>
  <c r="L32" i="28"/>
  <c r="L51" i="28" s="1"/>
  <c r="M32" i="28"/>
  <c r="M51" i="28" s="1"/>
  <c r="B32" i="28"/>
  <c r="M31" i="28"/>
  <c r="L31" i="28"/>
  <c r="K31" i="28"/>
  <c r="J31" i="28"/>
  <c r="I31" i="28"/>
  <c r="H31" i="28"/>
  <c r="G31" i="28"/>
  <c r="F31" i="28"/>
  <c r="E31" i="28"/>
  <c r="D31" i="28"/>
  <c r="C31" i="28"/>
  <c r="J27" i="19"/>
  <c r="J26" i="19"/>
  <c r="J25" i="19"/>
  <c r="J24" i="19"/>
  <c r="J23" i="19"/>
  <c r="J25" i="20"/>
  <c r="J26" i="20"/>
  <c r="J27" i="20"/>
  <c r="J28" i="20"/>
  <c r="J29" i="20"/>
  <c r="J30" i="20"/>
  <c r="J26" i="8"/>
  <c r="J27" i="8"/>
  <c r="J28" i="8"/>
  <c r="J29" i="8"/>
  <c r="J30" i="8"/>
  <c r="J25" i="8"/>
  <c r="M27" i="28" l="1"/>
  <c r="L27" i="28"/>
  <c r="K27" i="28"/>
  <c r="J27" i="28"/>
  <c r="I27" i="28"/>
  <c r="H27" i="28"/>
  <c r="G27" i="28"/>
  <c r="F27" i="28"/>
  <c r="E27" i="28"/>
  <c r="D27" i="28"/>
  <c r="C27" i="28"/>
  <c r="B27" i="28"/>
  <c r="M28" i="28"/>
  <c r="M47" i="28" s="1"/>
  <c r="L28" i="28"/>
  <c r="L47" i="28" s="1"/>
  <c r="K28" i="28"/>
  <c r="K47" i="28" s="1"/>
  <c r="J28" i="28"/>
  <c r="J47" i="28" s="1"/>
  <c r="I28" i="28"/>
  <c r="I47" i="28" s="1"/>
  <c r="H28" i="28"/>
  <c r="H47" i="28" s="1"/>
  <c r="G28" i="28"/>
  <c r="G47" i="28" s="1"/>
  <c r="F28" i="28"/>
  <c r="F47" i="28" s="1"/>
  <c r="E28" i="28"/>
  <c r="E47" i="28" s="1"/>
  <c r="D28" i="28"/>
  <c r="D47" i="28" s="1"/>
  <c r="C28" i="28"/>
  <c r="C47" i="28" s="1"/>
  <c r="B28" i="28"/>
  <c r="B47" i="28" s="1"/>
  <c r="F27" i="19"/>
  <c r="F26" i="19"/>
  <c r="F25" i="19"/>
  <c r="F24" i="19"/>
  <c r="F23" i="19"/>
  <c r="F30" i="20"/>
  <c r="F29" i="20"/>
  <c r="F28" i="20"/>
  <c r="F27" i="20"/>
  <c r="F26" i="20"/>
  <c r="F25" i="20"/>
  <c r="F25" i="8"/>
  <c r="F26" i="8"/>
  <c r="F27" i="8"/>
  <c r="F28" i="8"/>
  <c r="F29" i="8"/>
  <c r="F30" i="8"/>
  <c r="C29" i="28" l="1"/>
  <c r="C48" i="28" s="1"/>
  <c r="D29" i="28"/>
  <c r="D48" i="28" s="1"/>
  <c r="E29" i="28"/>
  <c r="E48" i="28" s="1"/>
  <c r="F29" i="28"/>
  <c r="F48" i="28" s="1"/>
  <c r="G29" i="28"/>
  <c r="G48" i="28" s="1"/>
  <c r="H29" i="28"/>
  <c r="H48" i="28" s="1"/>
  <c r="I29" i="28"/>
  <c r="I48" i="28" s="1"/>
  <c r="J29" i="28"/>
  <c r="J48" i="28" s="1"/>
  <c r="K29" i="28"/>
  <c r="K48" i="28" s="1"/>
  <c r="L29" i="28"/>
  <c r="L48" i="28" s="1"/>
  <c r="M29" i="28"/>
  <c r="M48" i="28" s="1"/>
  <c r="C30" i="28"/>
  <c r="C49" i="28" s="1"/>
  <c r="D30" i="28"/>
  <c r="D49" i="28" s="1"/>
  <c r="E30" i="28"/>
  <c r="E49" i="28" s="1"/>
  <c r="F30" i="28"/>
  <c r="F49" i="28" s="1"/>
  <c r="G30" i="28"/>
  <c r="G49" i="28" s="1"/>
  <c r="H30" i="28"/>
  <c r="H49" i="28" s="1"/>
  <c r="I30" i="28"/>
  <c r="I49" i="28" s="1"/>
  <c r="J30" i="28"/>
  <c r="J49" i="28" s="1"/>
  <c r="K30" i="28"/>
  <c r="K49" i="28" s="1"/>
  <c r="L30" i="28"/>
  <c r="L49" i="28" s="1"/>
  <c r="M30" i="28"/>
  <c r="M49" i="28" s="1"/>
  <c r="B29" i="28"/>
  <c r="B30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E27" i="24" l="1"/>
  <c r="E26" i="24"/>
  <c r="E25" i="24"/>
  <c r="E24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R16" i="25" l="1"/>
  <c r="Q16" i="25"/>
  <c r="P16" i="25"/>
  <c r="O16" i="25"/>
  <c r="M16" i="25"/>
  <c r="B51" i="28"/>
  <c r="B50" i="28"/>
  <c r="C50" i="28"/>
  <c r="D50" i="28"/>
  <c r="E50" i="28"/>
  <c r="F50" i="28"/>
  <c r="G50" i="28"/>
  <c r="H50" i="28"/>
  <c r="I50" i="28"/>
  <c r="J50" i="28"/>
  <c r="K50" i="28"/>
  <c r="L50" i="28"/>
  <c r="M50" i="28"/>
  <c r="B49" i="28"/>
  <c r="B48" i="28"/>
  <c r="C46" i="28"/>
  <c r="D46" i="28"/>
  <c r="E46" i="28"/>
  <c r="F46" i="28"/>
  <c r="G46" i="28"/>
  <c r="H46" i="28"/>
  <c r="I46" i="28"/>
  <c r="J46" i="28"/>
  <c r="K46" i="28"/>
  <c r="L46" i="28"/>
  <c r="M46" i="28"/>
  <c r="L27" i="23" l="1"/>
  <c r="L28" i="23"/>
  <c r="L29" i="23"/>
  <c r="B46" i="28"/>
  <c r="F22" i="23" l="1"/>
  <c r="E22" i="23"/>
  <c r="D22" i="23" l="1"/>
  <c r="D21" i="23"/>
  <c r="E21" i="23"/>
  <c r="D20" i="23"/>
  <c r="E20" i="23"/>
  <c r="F20" i="23"/>
  <c r="F21" i="23"/>
  <c r="F19" i="23"/>
  <c r="E19" i="23"/>
  <c r="D19" i="23"/>
  <c r="K29" i="23"/>
  <c r="J29" i="23"/>
  <c r="I29" i="23"/>
  <c r="K28" i="23"/>
  <c r="J28" i="23"/>
  <c r="K27" i="23"/>
  <c r="J27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<sst xmlns="http://schemas.openxmlformats.org/spreadsheetml/2006/main" count="564" uniqueCount="259">
  <si>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</si>
  <si>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</si>
  <si>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</si>
  <si>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</si>
  <si>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</si>
  <si>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</si>
  <si>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</si>
  <si>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</si>
  <si>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</si>
  <si>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</si>
  <si>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</si>
  <si>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</si>
  <si>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</si>
  <si>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</si>
  <si>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</si>
  <si>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</si>
  <si>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</si>
  <si>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</si>
  <si>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</si>
  <si>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</si>
  <si>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</si>
  <si>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</si>
  <si>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</si>
  <si>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</si>
  <si>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</si>
  <si>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</si>
  <si>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</si>
  <si>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</si>
  <si>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</si>
  <si>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</si>
  <si>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</si>
  <si>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</si>
  <si>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</si>
  <si>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</si>
  <si>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</si>
  <si>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</si>
  <si>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</si>
  <si>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</si>
  <si>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</si>
  <si>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</si>
  <si>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</si>
  <si>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</si>
  <si>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</si>
  <si>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</si>
  <si>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</si>
  <si>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</si>
  <si>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</si>
  <si>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</si>
  <si>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</si>
  <si>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</si>
  <si>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</si>
  <si>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</si>
  <si>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</si>
  <si>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</si>
  <si>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</si>
  <si>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</si>
  <si>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</si>
  <si>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</si>
  <si>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</si>
  <si>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</si>
  <si>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</si>
  <si>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</si>
  <si>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</si>
  <si>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</si>
  <si>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</si>
  <si>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</si>
  <si>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</si>
  <si>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</si>
  <si>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</si>
  <si>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</si>
  <si>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</si>
  <si>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</si>
  <si>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</si>
  <si>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</si>
  <si>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</si>
  <si>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</si>
  <si>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</si>
  <si>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</si>
  <si>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</si>
  <si>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</si>
  <si>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</si>
  <si>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</si>
  <si>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</si>
  <si>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</si>
  <si>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</si>
  <si>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</si>
  <si>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</si>
  <si>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</si>
  <si>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</si>
  <si>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</si>
  <si>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</si>
  <si>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</si>
  <si>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</si>
  <si>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</si>
  <si>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</si>
  <si>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</si>
  <si>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</si>
  <si>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</si>
  <si>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</si>
  <si>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</si>
  <si>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</si>
  <si>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</si>
  <si>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</si>
  <si>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</si>
  <si>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</si>
  <si>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</si>
  <si>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</si>
  <si>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</si>
  <si>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</si>
  <si>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</si>
  <si>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</si>
  <si>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</si>
  <si>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</si>
  <si>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</si>
  <si>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</si>
  <si>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</si>
  <si>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</si>
  <si>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</si>
  <si>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</si>
  <si>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</si>
  <si>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</si>
  <si>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</si>
  <si>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</si>
  <si>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</si>
  <si>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</si>
  <si>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</si>
  <si>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</si>
  <si>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</si>
  <si>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</si>
  <si>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</si>
  <si>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</si>
  <si>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</si>
  <si>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</si>
  <si>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</si>
  <si>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</si>
  <si>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</si>
  <si>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</si>
  <si>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</si>
  <si>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</si>
  <si>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</si>
  <si>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</si>
  <si>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</si>
  <si>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</si>
  <si>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</si>
  <si>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</si>
  <si>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</si>
  <si>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</si>
  <si>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</si>
  <si>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</si>
  <si>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</si>
  <si>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</si>
  <si>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</si>
  <si>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</si>
  <si>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</si>
  <si>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</si>
  <si>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</si>
  <si>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</si>
  <si>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</si>
  <si>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</si>
  <si>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</si>
  <si>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</si>
  <si>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</si>
  <si>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</si>
  <si>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</si>
  <si>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</si>
  <si>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</si>
  <si>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</si>
  <si>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</si>
  <si>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</si>
  <si>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</si>
  <si>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</si>
  <si>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</si>
  <si>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</si>
  <si>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</si>
  <si>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</si>
  <si>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</si>
  <si>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</si>
  <si>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</si>
  <si>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</si>
  <si>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</si>
  <si>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</si>
  <si>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</si>
  <si>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</si>
  <si>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</si>
  <si>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</si>
  <si>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</si>
  <si>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</si>
  <si>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</si>
  <si>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</si>
  <si>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</si>
  <si>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</si>
  <si>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</si>
  <si>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</si>
  <si>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</si>
  <si>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</si>
  <si>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</si>
  <si>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</si>
  <si>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</si>
  <si>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</si>
  <si>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</si>
  <si>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</si>
  <si>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</si>
  <si>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</si>
  <si>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</si>
  <si>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</si>
  <si>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</si>
  <si>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</si>
  <si>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</si>
  <si>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</si>
  <si>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</si>
  <si>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</si>
  <si>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</si>
  <si>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</si>
  <si>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</si>
  <si>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</si>
  <si>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</si>
  <si>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</si>
  <si>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</si>
  <si>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</si>
  <si>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</si>
  <si>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</si>
  <si>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</si>
  <si>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</si>
  <si>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</si>
  <si>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</si>
  <si>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</si>
  <si>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</si>
  <si>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</si>
  <si>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</si>
  <si>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</si>
  <si>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</si>
  <si>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</si>
  <si>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</si>
  <si>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</si>
  <si>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</si>
  <si>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</si>
  <si>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</si>
  <si>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</si>
  <si>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</si>
  <si>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</si>
  <si>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</si>
  <si>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</si>
  <si>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</si>
  <si>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</si>
  <si>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</si>
  <si>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</si>
  <si>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</si>
  <si>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</si>
  <si>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</si>
  <si>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Tabela 8.8. Niewypłacalności w 2025 roku</t>
  </si>
  <si>
    <t>REK TRAVEL POLSKA JAROSŁAW SZCZEPANIAK</t>
  </si>
  <si>
    <t>kwiecień 2025</t>
  </si>
  <si>
    <t>390 906 PLN</t>
  </si>
  <si>
    <t>KOS VOYAGE  ZUZANNA STANIEC</t>
  </si>
  <si>
    <t>wrzesień 2025</t>
  </si>
  <si>
    <t>217 170 PLN</t>
  </si>
  <si>
    <t xml:space="preserve">
BIULETYN INFORMACYJNY
TURYSTYCZNY FUNDUSZ GWARANCYJNY 
I kwartał 2026 r.</t>
  </si>
  <si>
    <t>4. Przedstawione zestawienia przygotowane zostały według stanu bazy na dzień 29.04.2026 r.</t>
  </si>
  <si>
    <t>2026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</si>
</sst>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  <numFmt numFmtId="169" formatCode="#,##0.0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hair">
        <color theme="3"/>
      </right>
      <top style="hair">
        <color theme="3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thin">
        <color indexed="64"/>
      </bottom>
      <diagonal/>
    </border>
    <border>
      <left style="hair">
        <color theme="3"/>
      </left>
      <right style="thin">
        <color indexed="64"/>
      </right>
      <top style="hair">
        <color theme="3"/>
      </top>
      <bottom style="thin">
        <color indexed="64"/>
      </bottom>
      <diagonal/>
    </border>
  </borders>
  <cellStyleXfs count="88">
    <xf numFmtId="0" fontId="0" fillId="0" borderId="0"/>
    <xf numFmtId="0" fontId="36" fillId="0" borderId="0"/>
    <xf numFmtId="0" fontId="41" fillId="0" borderId="0"/>
    <xf numFmtId="0" fontId="43" fillId="0" borderId="0" applyNumberFormat="0" applyFill="0" applyBorder="0" applyAlignment="0" applyProtection="0">
      <alignment vertical="top"/>
      <protection locked="0"/>
    </xf>
    <xf numFmtId="9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5" fillId="0" borderId="0"/>
    <xf numFmtId="0" fontId="34" fillId="0" borderId="0"/>
    <xf numFmtId="164" fontId="54" fillId="0" borderId="0" applyFont="0" applyFill="0" applyBorder="0" applyAlignment="0" applyProtection="0"/>
    <xf numFmtId="0" fontId="33" fillId="0" borderId="0"/>
    <xf numFmtId="9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29" fillId="0" borderId="0"/>
    <xf numFmtId="0" fontId="54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7" fillId="0" borderId="0"/>
    <xf numFmtId="0" fontId="54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164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0" fontId="11" fillId="0" borderId="0"/>
    <xf numFmtId="0" fontId="11" fillId="0" borderId="0"/>
  </cellStyleXfs>
  <cellXfs count="291">
    <xf numFmtId="0" fontId="0" fillId="0" borderId="0" xfId="0"/>
    <xf numFmtId="0" fontId="36" fillId="2" borderId="0" xfId="1" applyFill="1"/>
    <xf numFmtId="0" fontId="36" fillId="3" borderId="0" xfId="1" applyFill="1"/>
    <xf numFmtId="0" fontId="39" fillId="2" borderId="0" xfId="2" applyFont="1" applyFill="1"/>
    <xf numFmtId="0" fontId="41" fillId="2" borderId="0" xfId="2" applyFill="1"/>
    <xf numFmtId="0" fontId="42" fillId="3" borderId="0" xfId="2" applyFont="1" applyFill="1"/>
    <xf numFmtId="0" fontId="44" fillId="2" borderId="0" xfId="2" applyFont="1" applyFill="1"/>
    <xf numFmtId="0" fontId="43" fillId="2" borderId="0" xfId="3" applyFill="1" applyAlignment="1" applyProtection="1"/>
    <xf numFmtId="0" fontId="36" fillId="0" borderId="0" xfId="1"/>
    <xf numFmtId="0" fontId="40" fillId="2" borderId="0" xfId="1" applyFont="1" applyFill="1"/>
    <xf numFmtId="0" fontId="47" fillId="4" borderId="10" xfId="1" applyFont="1" applyFill="1" applyBorder="1" applyAlignment="1">
      <alignment horizontal="left" vertical="center"/>
    </xf>
    <xf numFmtId="0" fontId="51" fillId="2" borderId="0" xfId="2" applyFont="1" applyFill="1"/>
    <xf numFmtId="0" fontId="52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40" fillId="2" borderId="0" xfId="9" applyFont="1" applyFill="1"/>
    <xf numFmtId="0" fontId="40" fillId="2" borderId="0" xfId="12" applyFont="1" applyFill="1"/>
    <xf numFmtId="165" fontId="48" fillId="5" borderId="24" xfId="8" applyNumberFormat="1" applyFont="1" applyFill="1" applyBorder="1" applyAlignment="1">
      <alignment horizontal="center"/>
    </xf>
    <xf numFmtId="165" fontId="48" fillId="7" borderId="9" xfId="8" applyNumberFormat="1" applyFont="1" applyFill="1" applyBorder="1" applyAlignment="1">
      <alignment horizontal="center"/>
    </xf>
    <xf numFmtId="165" fontId="48" fillId="7" borderId="25" xfId="8" applyNumberFormat="1" applyFont="1" applyFill="1" applyBorder="1" applyAlignment="1">
      <alignment horizontal="center"/>
    </xf>
    <xf numFmtId="0" fontId="56" fillId="0" borderId="0" xfId="0" applyFont="1"/>
    <xf numFmtId="0" fontId="47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8" fillId="0" borderId="0" xfId="1" applyFont="1"/>
    <xf numFmtId="0" fontId="48" fillId="0" borderId="0" xfId="1" applyFont="1"/>
    <xf numFmtId="0" fontId="55" fillId="0" borderId="0" xfId="0" applyFont="1"/>
    <xf numFmtId="0" fontId="30" fillId="2" borderId="0" xfId="21" applyFill="1"/>
    <xf numFmtId="0" fontId="45" fillId="2" borderId="0" xfId="21" applyFont="1" applyFill="1"/>
    <xf numFmtId="0" fontId="46" fillId="2" borderId="0" xfId="21" applyFont="1" applyFill="1" applyAlignment="1">
      <alignment vertical="center" wrapText="1"/>
    </xf>
    <xf numFmtId="0" fontId="49" fillId="2" borderId="0" xfId="21" applyFont="1" applyFill="1" applyAlignment="1">
      <alignment vertical="center" wrapText="1"/>
    </xf>
    <xf numFmtId="0" fontId="46" fillId="2" borderId="0" xfId="21" quotePrefix="1" applyFont="1" applyFill="1" applyAlignment="1">
      <alignment horizontal="left" vertical="center" wrapText="1"/>
    </xf>
    <xf numFmtId="0" fontId="46" fillId="2" borderId="0" xfId="21" quotePrefix="1" applyFont="1" applyFill="1" applyAlignment="1">
      <alignment vertical="center" wrapText="1"/>
    </xf>
    <xf numFmtId="0" fontId="47" fillId="4" borderId="27" xfId="12" applyFont="1" applyFill="1" applyBorder="1" applyAlignment="1">
      <alignment horizontal="center" vertical="center"/>
    </xf>
    <xf numFmtId="0" fontId="47" fillId="4" borderId="28" xfId="12" applyFont="1" applyFill="1" applyBorder="1" applyAlignment="1">
      <alignment horizontal="center" vertical="center"/>
    </xf>
    <xf numFmtId="165" fontId="36" fillId="0" borderId="0" xfId="1" applyNumberFormat="1"/>
    <xf numFmtId="165" fontId="38" fillId="0" borderId="0" xfId="1" applyNumberFormat="1" applyFont="1"/>
    <xf numFmtId="165" fontId="55" fillId="0" borderId="0" xfId="0" applyNumberFormat="1" applyFont="1"/>
    <xf numFmtId="0" fontId="55" fillId="0" borderId="0" xfId="1" applyFont="1"/>
    <xf numFmtId="165" fontId="38" fillId="0" borderId="0" xfId="1" applyNumberFormat="1" applyFont="1" applyAlignment="1">
      <alignment horizontal="right"/>
    </xf>
    <xf numFmtId="165" fontId="55" fillId="0" borderId="0" xfId="1" applyNumberFormat="1" applyFont="1"/>
    <xf numFmtId="0" fontId="47" fillId="4" borderId="32" xfId="12" applyFont="1" applyFill="1" applyBorder="1" applyAlignment="1">
      <alignment horizontal="center" vertical="center"/>
    </xf>
    <xf numFmtId="165" fontId="48" fillId="5" borderId="33" xfId="8" applyNumberFormat="1" applyFont="1" applyFill="1" applyBorder="1" applyAlignment="1">
      <alignment horizontal="center"/>
    </xf>
    <xf numFmtId="165" fontId="48" fillId="7" borderId="34" xfId="8" applyNumberFormat="1" applyFont="1" applyFill="1" applyBorder="1" applyAlignment="1">
      <alignment horizontal="center"/>
    </xf>
    <xf numFmtId="165" fontId="48" fillId="5" borderId="35" xfId="8" applyNumberFormat="1" applyFont="1" applyFill="1" applyBorder="1" applyAlignment="1">
      <alignment horizontal="center"/>
    </xf>
    <xf numFmtId="165" fontId="48" fillId="7" borderId="24" xfId="8" applyNumberFormat="1" applyFont="1" applyFill="1" applyBorder="1" applyAlignment="1">
      <alignment horizontal="center"/>
    </xf>
    <xf numFmtId="165" fontId="48" fillId="5" borderId="31" xfId="8" applyNumberFormat="1" applyFont="1" applyFill="1" applyBorder="1" applyAlignment="1">
      <alignment horizontal="center"/>
    </xf>
    <xf numFmtId="165" fontId="48" fillId="7" borderId="31" xfId="8" applyNumberFormat="1" applyFont="1" applyFill="1" applyBorder="1" applyAlignment="1">
      <alignment horizontal="center"/>
    </xf>
    <xf numFmtId="165" fontId="48" fillId="7" borderId="36" xfId="8" applyNumberFormat="1" applyFont="1" applyFill="1" applyBorder="1" applyAlignment="1">
      <alignment horizontal="center"/>
    </xf>
    <xf numFmtId="0" fontId="47" fillId="4" borderId="37" xfId="12" applyFont="1" applyFill="1" applyBorder="1" applyAlignment="1">
      <alignment horizontal="center" vertical="center"/>
    </xf>
    <xf numFmtId="165" fontId="48" fillId="5" borderId="38" xfId="8" applyNumberFormat="1" applyFont="1" applyFill="1" applyBorder="1" applyAlignment="1">
      <alignment horizontal="center"/>
    </xf>
    <xf numFmtId="165" fontId="48" fillId="7" borderId="38" xfId="8" applyNumberFormat="1" applyFont="1" applyFill="1" applyBorder="1" applyAlignment="1">
      <alignment horizontal="center"/>
    </xf>
    <xf numFmtId="165" fontId="48" fillId="7" borderId="39" xfId="8" applyNumberFormat="1" applyFont="1" applyFill="1" applyBorder="1" applyAlignment="1">
      <alignment horizontal="center"/>
    </xf>
    <xf numFmtId="0" fontId="56" fillId="0" borderId="0" xfId="1" applyFont="1"/>
    <xf numFmtId="0" fontId="20" fillId="0" borderId="0" xfId="1" applyFont="1"/>
    <xf numFmtId="165" fontId="48" fillId="7" borderId="0" xfId="8" applyNumberFormat="1" applyFont="1" applyFill="1" applyBorder="1" applyAlignment="1">
      <alignment horizontal="center"/>
    </xf>
    <xf numFmtId="165" fontId="48" fillId="5" borderId="0" xfId="8" applyNumberFormat="1" applyFont="1" applyFill="1" applyBorder="1" applyAlignment="1">
      <alignment horizontal="center"/>
    </xf>
    <xf numFmtId="165" fontId="48" fillId="7" borderId="40" xfId="8" applyNumberFormat="1" applyFont="1" applyFill="1" applyBorder="1" applyAlignment="1">
      <alignment horizontal="center"/>
    </xf>
    <xf numFmtId="0" fontId="58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9" fontId="38" fillId="2" borderId="0" xfId="82" applyFont="1" applyFill="1" applyBorder="1"/>
    <xf numFmtId="9" fontId="38" fillId="0" borderId="0" xfId="82" applyFont="1"/>
    <xf numFmtId="165" fontId="48" fillId="0" borderId="0" xfId="1" applyNumberFormat="1" applyFont="1"/>
    <xf numFmtId="165" fontId="0" fillId="0" borderId="0" xfId="0" applyNumberFormat="1"/>
    <xf numFmtId="4" fontId="36" fillId="0" borderId="0" xfId="1" applyNumberFormat="1"/>
    <xf numFmtId="166" fontId="0" fillId="0" borderId="0" xfId="0" applyNumberFormat="1"/>
    <xf numFmtId="0" fontId="55" fillId="2" borderId="0" xfId="0" applyFont="1" applyFill="1"/>
    <xf numFmtId="165" fontId="20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7" fillId="0" borderId="0" xfId="0" applyFont="1" applyAlignment="1">
      <alignment horizontal="center"/>
    </xf>
    <xf numFmtId="166" fontId="37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5" fillId="0" borderId="0" xfId="83"/>
    <xf numFmtId="0" fontId="48" fillId="0" borderId="0" xfId="83" applyFont="1"/>
    <xf numFmtId="0" fontId="40" fillId="2" borderId="0" xfId="83" applyFont="1" applyFill="1"/>
    <xf numFmtId="0" fontId="38" fillId="0" borderId="0" xfId="83" applyFont="1"/>
    <xf numFmtId="0" fontId="38" fillId="2" borderId="0" xfId="83" applyFont="1" applyFill="1"/>
    <xf numFmtId="0" fontId="47" fillId="0" borderId="0" xfId="83" applyFont="1" applyAlignment="1">
      <alignment vertical="center"/>
    </xf>
    <xf numFmtId="9" fontId="38" fillId="0" borderId="0" xfId="83" applyNumberFormat="1" applyFont="1"/>
    <xf numFmtId="9" fontId="38" fillId="0" borderId="0" xfId="85" applyFont="1" applyFill="1" applyBorder="1"/>
    <xf numFmtId="0" fontId="56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7" fillId="11" borderId="16" xfId="1" applyFont="1" applyFill="1" applyBorder="1" applyAlignment="1">
      <alignment horizontal="left" vertical="center"/>
    </xf>
    <xf numFmtId="0" fontId="60" fillId="0" borderId="0" xfId="0" applyFont="1"/>
    <xf numFmtId="0" fontId="11" fillId="0" borderId="0" xfId="0" applyFont="1"/>
    <xf numFmtId="0" fontId="39" fillId="0" borderId="0" xfId="1" applyFont="1" applyAlignment="1">
      <alignment horizontal="center" vertical="center" wrapText="1"/>
    </xf>
    <xf numFmtId="0" fontId="36" fillId="11" borderId="0" xfId="1" applyFill="1"/>
    <xf numFmtId="0" fontId="11" fillId="0" borderId="0" xfId="83" applyFont="1"/>
    <xf numFmtId="3" fontId="37" fillId="0" borderId="6" xfId="83" applyNumberFormat="1" applyFont="1" applyBorder="1" applyAlignment="1">
      <alignment horizontal="center" vertical="center" wrapText="1"/>
    </xf>
    <xf numFmtId="3" fontId="37" fillId="12" borderId="6" xfId="83" applyNumberFormat="1" applyFont="1" applyFill="1" applyBorder="1" applyAlignment="1">
      <alignment horizontal="center" vertical="center" wrapText="1"/>
    </xf>
    <xf numFmtId="3" fontId="37" fillId="12" borderId="16" xfId="83" applyNumberFormat="1" applyFont="1" applyFill="1" applyBorder="1" applyAlignment="1">
      <alignment horizontal="center" vertical="center" wrapText="1"/>
    </xf>
    <xf numFmtId="3" fontId="37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11" fillId="0" borderId="0" xfId="86"/>
    <xf numFmtId="0" fontId="40" fillId="2" borderId="0" xfId="87" applyFont="1" applyFill="1"/>
    <xf numFmtId="165" fontId="48" fillId="0" borderId="24" xfId="8" applyNumberFormat="1" applyFont="1" applyFill="1" applyBorder="1" applyAlignment="1">
      <alignment horizontal="center"/>
    </xf>
    <xf numFmtId="165" fontId="48" fillId="12" borderId="9" xfId="8" applyNumberFormat="1" applyFont="1" applyFill="1" applyBorder="1" applyAlignment="1">
      <alignment horizontal="center"/>
    </xf>
    <xf numFmtId="0" fontId="47" fillId="11" borderId="16" xfId="83" applyFont="1" applyFill="1" applyBorder="1" applyAlignment="1">
      <alignment horizontal="center" vertical="center"/>
    </xf>
    <xf numFmtId="0" fontId="10" fillId="0" borderId="0" xfId="83" applyFont="1"/>
    <xf numFmtId="0" fontId="40" fillId="0" borderId="0" xfId="83" applyFont="1" applyAlignment="1">
      <alignment vertical="center"/>
    </xf>
    <xf numFmtId="9" fontId="10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8" fillId="12" borderId="6" xfId="9" applyNumberFormat="1" applyFont="1" applyFill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0" fontId="46" fillId="2" borderId="0" xfId="1" applyFont="1" applyFill="1"/>
    <xf numFmtId="0" fontId="54" fillId="0" borderId="0" xfId="1" applyFont="1"/>
    <xf numFmtId="165" fontId="54" fillId="0" borderId="0" xfId="0" applyNumberFormat="1" applyFont="1"/>
    <xf numFmtId="0" fontId="36" fillId="13" borderId="0" xfId="1" applyFill="1"/>
    <xf numFmtId="0" fontId="0" fillId="0" borderId="0" xfId="0" applyAlignment="1">
      <alignment horizontal="left" indent="1"/>
    </xf>
    <xf numFmtId="0" fontId="60" fillId="0" borderId="0" xfId="0" applyFont="1" applyAlignment="1">
      <alignment horizontal="left"/>
    </xf>
    <xf numFmtId="164" fontId="9" fillId="0" borderId="0" xfId="81" applyFont="1" applyFill="1"/>
    <xf numFmtId="0" fontId="61" fillId="0" borderId="0" xfId="0" applyFont="1"/>
    <xf numFmtId="165" fontId="56" fillId="0" borderId="0" xfId="0" applyNumberFormat="1" applyFont="1"/>
    <xf numFmtId="0" fontId="8" fillId="0" borderId="0" xfId="83" applyFont="1"/>
    <xf numFmtId="0" fontId="62" fillId="0" borderId="0" xfId="83" applyFont="1"/>
    <xf numFmtId="165" fontId="48" fillId="0" borderId="0" xfId="83" applyNumberFormat="1" applyFont="1"/>
    <xf numFmtId="165" fontId="36" fillId="2" borderId="0" xfId="1" applyNumberFormat="1" applyFill="1"/>
    <xf numFmtId="0" fontId="48" fillId="2" borderId="0" xfId="1" applyFont="1" applyFill="1"/>
    <xf numFmtId="165" fontId="48" fillId="2" borderId="0" xfId="1" applyNumberFormat="1" applyFont="1" applyFill="1"/>
    <xf numFmtId="0" fontId="48" fillId="2" borderId="0" xfId="83" applyFont="1" applyFill="1"/>
    <xf numFmtId="0" fontId="15" fillId="2" borderId="0" xfId="83" applyFill="1"/>
    <xf numFmtId="165" fontId="15" fillId="2" borderId="0" xfId="83" applyNumberFormat="1" applyFill="1"/>
    <xf numFmtId="165" fontId="48" fillId="2" borderId="0" xfId="83" applyNumberFormat="1" applyFont="1" applyFill="1"/>
    <xf numFmtId="0" fontId="63" fillId="2" borderId="0" xfId="87" applyFont="1" applyFill="1"/>
    <xf numFmtId="0" fontId="64" fillId="0" borderId="0" xfId="0" applyFont="1" applyAlignment="1">
      <alignment horizontal="right"/>
    </xf>
    <xf numFmtId="0" fontId="0" fillId="2" borderId="0" xfId="0" applyFill="1"/>
    <xf numFmtId="3" fontId="5" fillId="12" borderId="6" xfId="9" applyNumberFormat="1" applyFont="1" applyFill="1" applyBorder="1" applyAlignment="1">
      <alignment horizontal="center" vertical="center" wrapText="1"/>
    </xf>
    <xf numFmtId="0" fontId="56" fillId="0" borderId="0" xfId="23" applyFont="1"/>
    <xf numFmtId="165" fontId="56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3" fontId="4" fillId="12" borderId="6" xfId="9" applyNumberFormat="1" applyFont="1" applyFill="1" applyBorder="1" applyAlignment="1">
      <alignment horizontal="center" vertical="center" wrapText="1"/>
    </xf>
    <xf numFmtId="165" fontId="15" fillId="0" borderId="0" xfId="83" applyNumberFormat="1"/>
    <xf numFmtId="0" fontId="47" fillId="0" borderId="0" xfId="1" applyFont="1" applyAlignment="1">
      <alignment horizontal="center" vertical="center"/>
    </xf>
    <xf numFmtId="0" fontId="58" fillId="2" borderId="0" xfId="0" applyFont="1" applyFill="1" applyAlignment="1">
      <alignment horizontal="right"/>
    </xf>
    <xf numFmtId="0" fontId="47" fillId="13" borderId="45" xfId="87" applyFont="1" applyFill="1" applyBorder="1" applyAlignment="1">
      <alignment horizontal="center" vertical="center"/>
    </xf>
    <xf numFmtId="0" fontId="47" fillId="13" borderId="47" xfId="87" applyFont="1" applyFill="1" applyBorder="1" applyAlignment="1">
      <alignment horizontal="center" vertical="center"/>
    </xf>
    <xf numFmtId="0" fontId="47" fillId="13" borderId="46" xfId="87" applyFont="1" applyFill="1" applyBorder="1" applyAlignment="1">
      <alignment horizontal="center" vertical="center"/>
    </xf>
    <xf numFmtId="165" fontId="48" fillId="0" borderId="51" xfId="8" applyNumberFormat="1" applyFont="1" applyFill="1" applyBorder="1" applyAlignment="1">
      <alignment horizontal="center"/>
    </xf>
    <xf numFmtId="165" fontId="48" fillId="12" borderId="52" xfId="8" applyNumberFormat="1" applyFont="1" applyFill="1" applyBorder="1" applyAlignment="1">
      <alignment horizontal="center"/>
    </xf>
    <xf numFmtId="165" fontId="48" fillId="12" borderId="53" xfId="8" applyNumberFormat="1" applyFont="1" applyFill="1" applyBorder="1" applyAlignment="1">
      <alignment horizontal="center"/>
    </xf>
    <xf numFmtId="165" fontId="48" fillId="12" borderId="54" xfId="8" applyNumberFormat="1" applyFont="1" applyFill="1" applyBorder="1" applyAlignment="1">
      <alignment horizontal="center"/>
    </xf>
    <xf numFmtId="0" fontId="53" fillId="2" borderId="0" xfId="1" applyFont="1" applyFill="1" applyAlignment="1">
      <alignment horizontal="center" vertical="center" textRotation="90"/>
    </xf>
    <xf numFmtId="0" fontId="47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0" fontId="64" fillId="2" borderId="0" xfId="0" applyFont="1" applyFill="1" applyAlignment="1">
      <alignment horizontal="right"/>
    </xf>
    <xf numFmtId="3" fontId="1" fillId="12" borderId="6" xfId="9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48" fillId="0" borderId="0" xfId="85" applyNumberFormat="1" applyFont="1" applyFill="1" applyBorder="1"/>
    <xf numFmtId="0" fontId="55" fillId="0" borderId="0" xfId="23" applyFont="1"/>
    <xf numFmtId="3" fontId="55" fillId="0" borderId="0" xfId="23" applyNumberFormat="1" applyFont="1"/>
    <xf numFmtId="165" fontId="55" fillId="0" borderId="0" xfId="23" applyNumberFormat="1" applyFont="1"/>
    <xf numFmtId="4" fontId="55" fillId="0" borderId="0" xfId="0" applyNumberFormat="1" applyFont="1"/>
    <xf numFmtId="169" fontId="55" fillId="0" borderId="0" xfId="81" applyNumberFormat="1" applyFont="1" applyFill="1"/>
    <xf numFmtId="0" fontId="47" fillId="2" borderId="0" xfId="1" applyFont="1" applyFill="1"/>
    <xf numFmtId="165" fontId="48" fillId="0" borderId="55" xfId="8" applyNumberFormat="1" applyFont="1" applyFill="1" applyBorder="1" applyAlignment="1">
      <alignment horizontal="center"/>
    </xf>
    <xf numFmtId="165" fontId="48" fillId="12" borderId="56" xfId="8" applyNumberFormat="1" applyFont="1" applyFill="1" applyBorder="1" applyAlignment="1">
      <alignment horizontal="center"/>
    </xf>
    <xf numFmtId="165" fontId="48" fillId="12" borderId="57" xfId="8" applyNumberFormat="1" applyFont="1" applyFill="1" applyBorder="1" applyAlignment="1">
      <alignment horizontal="center"/>
    </xf>
    <xf numFmtId="0" fontId="47" fillId="11" borderId="16" xfId="83" applyFont="1" applyFill="1" applyBorder="1" applyAlignment="1">
      <alignment horizontal="center" vertical="center"/>
    </xf>
    <xf numFmtId="0" fontId="47" fillId="11" borderId="45" xfId="1" applyFont="1" applyFill="1" applyBorder="1" applyAlignment="1">
      <alignment horizontal="center" vertical="center"/>
    </xf>
    <xf numFmtId="0" fontId="47" fillId="11" borderId="46" xfId="1" applyFont="1" applyFill="1" applyBorder="1" applyAlignment="1">
      <alignment horizontal="center" vertical="center"/>
    </xf>
    <xf numFmtId="0" fontId="47" fillId="0" borderId="0" xfId="1" applyFont="1" applyAlignment="1">
      <alignment horizontal="center" vertical="center"/>
    </xf>
    <xf numFmtId="0" fontId="53" fillId="11" borderId="16" xfId="1" applyFont="1" applyFill="1" applyBorder="1" applyAlignment="1">
      <alignment horizontal="center" vertical="center" textRotation="90"/>
    </xf>
    <xf numFmtId="0" fontId="37" fillId="0" borderId="0" xfId="0" applyFont="1" applyAlignment="1">
      <alignment horizontal="center"/>
    </xf>
    <xf numFmtId="0" fontId="53" fillId="4" borderId="26" xfId="1" applyFont="1" applyFill="1" applyBorder="1" applyAlignment="1">
      <alignment horizontal="center" vertical="center" textRotation="90"/>
    </xf>
    <xf numFmtId="0" fontId="47" fillId="4" borderId="19" xfId="12" applyFont="1" applyFill="1" applyBorder="1" applyAlignment="1">
      <alignment horizontal="center" vertical="center"/>
    </xf>
    <xf numFmtId="0" fontId="47" fillId="4" borderId="21" xfId="12" applyFont="1" applyFill="1" applyBorder="1" applyAlignment="1">
      <alignment horizontal="center" vertical="center"/>
    </xf>
    <xf numFmtId="0" fontId="47" fillId="4" borderId="17" xfId="12" applyFont="1" applyFill="1" applyBorder="1" applyAlignment="1">
      <alignment horizontal="center" vertical="center"/>
    </xf>
    <xf numFmtId="0" fontId="47" fillId="4" borderId="20" xfId="12" applyFont="1" applyFill="1" applyBorder="1" applyAlignment="1">
      <alignment horizontal="center" vertical="center"/>
    </xf>
    <xf numFmtId="0" fontId="47" fillId="4" borderId="18" xfId="12" applyFont="1" applyFill="1" applyBorder="1" applyAlignment="1">
      <alignment horizontal="center" vertical="center"/>
    </xf>
    <xf numFmtId="0" fontId="47" fillId="4" borderId="11" xfId="12" applyFont="1" applyFill="1" applyBorder="1" applyAlignment="1">
      <alignment horizontal="center" vertical="center"/>
    </xf>
    <xf numFmtId="0" fontId="47" fillId="13" borderId="19" xfId="87" applyFont="1" applyFill="1" applyBorder="1" applyAlignment="1">
      <alignment horizontal="center" vertical="center"/>
    </xf>
    <xf numFmtId="0" fontId="47" fillId="13" borderId="50" xfId="87" applyFont="1" applyFill="1" applyBorder="1" applyAlignment="1">
      <alignment horizontal="center" vertical="center"/>
    </xf>
    <xf numFmtId="0" fontId="47" fillId="13" borderId="17" xfId="87" applyFont="1" applyFill="1" applyBorder="1" applyAlignment="1">
      <alignment horizontal="center" vertical="center"/>
    </xf>
    <xf numFmtId="0" fontId="47" fillId="13" borderId="48" xfId="87" applyFont="1" applyFill="1" applyBorder="1" applyAlignment="1">
      <alignment horizontal="center" vertical="center"/>
    </xf>
    <xf numFmtId="0" fontId="47" fillId="13" borderId="18" xfId="87" applyFont="1" applyFill="1" applyBorder="1" applyAlignment="1">
      <alignment horizontal="center" vertical="center"/>
    </xf>
    <xf numFmtId="0" fontId="47" fillId="13" borderId="49" xfId="87" applyFont="1" applyFill="1" applyBorder="1" applyAlignment="1">
      <alignment horizontal="center" vertical="center"/>
    </xf>
    <xf numFmtId="3" fontId="1" fillId="0" borderId="6" xfId="9" applyNumberFormat="1" applyFont="1" applyBorder="1" applyAlignment="1">
      <alignment horizontal="center" vertical="center" wrapText="1"/>
    </xf>
    <xf numFmtId="3" fontId="33" fillId="0" borderId="7" xfId="9" applyNumberFormat="1" applyBorder="1" applyAlignment="1">
      <alignment horizontal="center" vertical="center" wrapText="1"/>
    </xf>
    <xf numFmtId="3" fontId="33" fillId="0" borderId="8" xfId="9" applyNumberFormat="1" applyBorder="1" applyAlignment="1">
      <alignment horizontal="center" vertical="center" wrapText="1"/>
    </xf>
    <xf numFmtId="0" fontId="18" fillId="12" borderId="6" xfId="81" applyNumberFormat="1" applyFont="1" applyFill="1" applyBorder="1" applyAlignment="1">
      <alignment horizontal="center" vertical="center" wrapText="1"/>
    </xf>
    <xf numFmtId="0" fontId="18" fillId="12" borderId="7" xfId="81" applyNumberFormat="1" applyFont="1" applyFill="1" applyBorder="1" applyAlignment="1">
      <alignment horizontal="center" vertical="center" wrapText="1"/>
    </xf>
    <xf numFmtId="0" fontId="18" fillId="12" borderId="8" xfId="81" applyNumberFormat="1" applyFont="1" applyFill="1" applyBorder="1" applyAlignment="1">
      <alignment horizontal="center" vertical="center" wrapText="1"/>
    </xf>
    <xf numFmtId="3" fontId="1" fillId="12" borderId="6" xfId="9" applyNumberFormat="1" applyFont="1" applyFill="1" applyBorder="1" applyAlignment="1">
      <alignment horizontal="center" vertical="center" wrapText="1"/>
    </xf>
    <xf numFmtId="3" fontId="33" fillId="12" borderId="7" xfId="9" applyNumberFormat="1" applyFill="1" applyBorder="1" applyAlignment="1">
      <alignment horizontal="center" vertical="center" wrapText="1"/>
    </xf>
    <xf numFmtId="3" fontId="33" fillId="12" borderId="8" xfId="9" applyNumberFormat="1" applyFill="1" applyBorder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8" fillId="0" borderId="7" xfId="9" applyNumberFormat="1" applyFont="1" applyBorder="1" applyAlignment="1">
      <alignment horizontal="center" vertical="center" wrapText="1"/>
    </xf>
    <xf numFmtId="49" fontId="18" fillId="0" borderId="8" xfId="9" applyNumberFormat="1" applyFont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0" fontId="47" fillId="11" borderId="22" xfId="9" applyFont="1" applyFill="1" applyBorder="1" applyAlignment="1">
      <alignment horizontal="center" vertical="center"/>
    </xf>
    <xf numFmtId="0" fontId="47" fillId="11" borderId="23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/>
    </xf>
    <xf numFmtId="0" fontId="47" fillId="11" borderId="0" xfId="9" applyFont="1" applyFill="1" applyAlignment="1">
      <alignment horizontal="center" vertical="center"/>
    </xf>
    <xf numFmtId="0" fontId="47" fillId="11" borderId="2" xfId="9" applyFont="1" applyFill="1" applyBorder="1" applyAlignment="1">
      <alignment horizontal="center" vertical="center"/>
    </xf>
    <xf numFmtId="0" fontId="47" fillId="11" borderId="3" xfId="9" applyFont="1" applyFill="1" applyBorder="1" applyAlignment="1">
      <alignment horizontal="center" vertical="center"/>
    </xf>
    <xf numFmtId="0" fontId="47" fillId="11" borderId="4" xfId="9" applyFont="1" applyFill="1" applyBorder="1" applyAlignment="1">
      <alignment horizontal="center" vertical="center"/>
    </xf>
    <xf numFmtId="0" fontId="47" fillId="11" borderId="5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 wrapText="1"/>
    </xf>
    <xf numFmtId="0" fontId="47" fillId="11" borderId="0" xfId="9" applyFont="1" applyFill="1" applyAlignment="1">
      <alignment horizontal="center" vertical="center" wrapText="1"/>
    </xf>
    <xf numFmtId="0" fontId="47" fillId="11" borderId="2" xfId="9" applyFont="1" applyFill="1" applyBorder="1" applyAlignment="1">
      <alignment horizontal="center" vertical="center" wrapText="1"/>
    </xf>
    <xf numFmtId="0" fontId="47" fillId="11" borderId="3" xfId="9" applyFont="1" applyFill="1" applyBorder="1" applyAlignment="1">
      <alignment horizontal="center" vertical="center" wrapText="1"/>
    </xf>
    <xf numFmtId="0" fontId="47" fillId="11" borderId="4" xfId="9" applyFont="1" applyFill="1" applyBorder="1" applyAlignment="1">
      <alignment horizontal="center" vertical="center" wrapText="1"/>
    </xf>
    <xf numFmtId="0" fontId="47" fillId="11" borderId="5" xfId="9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0" fontId="24" fillId="12" borderId="6" xfId="81" applyNumberFormat="1" applyFont="1" applyFill="1" applyBorder="1" applyAlignment="1">
      <alignment horizontal="center" vertical="center" wrapText="1"/>
    </xf>
    <xf numFmtId="0" fontId="33" fillId="12" borderId="7" xfId="81" applyNumberFormat="1" applyFont="1" applyFill="1" applyBorder="1" applyAlignment="1">
      <alignment horizontal="center" vertical="center" wrapText="1"/>
    </xf>
    <xf numFmtId="0" fontId="33" fillId="12" borderId="8" xfId="81" applyNumberFormat="1" applyFont="1" applyFill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28" fillId="0" borderId="6" xfId="9" applyNumberFormat="1" applyFont="1" applyBorder="1" applyAlignment="1">
      <alignment horizontal="center" vertical="center" wrapText="1"/>
    </xf>
    <xf numFmtId="0" fontId="33" fillId="12" borderId="6" xfId="81" applyNumberFormat="1" applyFont="1" applyFill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49" fontId="28" fillId="0" borderId="6" xfId="9" applyNumberFormat="1" applyFont="1" applyBorder="1" applyAlignment="1">
      <alignment horizontal="center" vertical="center" wrapText="1"/>
    </xf>
    <xf numFmtId="49" fontId="28" fillId="0" borderId="7" xfId="9" applyNumberFormat="1" applyFont="1" applyBorder="1" applyAlignment="1">
      <alignment horizontal="center" vertical="center" wrapText="1"/>
    </xf>
    <xf numFmtId="49" fontId="28" fillId="0" borderId="8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3" fontId="25" fillId="0" borderId="6" xfId="9" applyNumberFormat="1" applyFont="1" applyBorder="1" applyAlignment="1">
      <alignment horizontal="center" vertical="center" wrapText="1"/>
    </xf>
    <xf numFmtId="49" fontId="25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33" fillId="0" borderId="6" xfId="9" applyNumberFormat="1" applyBorder="1" applyAlignment="1">
      <alignment horizontal="center" vertical="center" wrapText="1"/>
    </xf>
    <xf numFmtId="3" fontId="32" fillId="12" borderId="6" xfId="9" applyNumberFormat="1" applyFont="1" applyFill="1" applyBorder="1" applyAlignment="1">
      <alignment horizontal="center" vertical="center" wrapText="1"/>
    </xf>
    <xf numFmtId="3" fontId="31" fillId="0" borderId="6" xfId="9" applyNumberFormat="1" applyFont="1" applyBorder="1" applyAlignment="1">
      <alignment horizontal="center" vertical="center" wrapText="1"/>
    </xf>
    <xf numFmtId="49" fontId="31" fillId="0" borderId="6" xfId="9" applyNumberFormat="1" applyFont="1" applyBorder="1" applyAlignment="1">
      <alignment horizontal="center" vertical="center" wrapText="1"/>
    </xf>
    <xf numFmtId="49" fontId="31" fillId="0" borderId="7" xfId="9" applyNumberFormat="1" applyFont="1" applyBorder="1" applyAlignment="1">
      <alignment horizontal="center" vertical="center" wrapText="1"/>
    </xf>
    <xf numFmtId="49" fontId="31" fillId="0" borderId="8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31" fillId="0" borderId="7" xfId="9" applyNumberFormat="1" applyFont="1" applyBorder="1" applyAlignment="1">
      <alignment horizontal="center" vertical="center" wrapText="1"/>
    </xf>
    <xf numFmtId="3" fontId="31" fillId="0" borderId="8" xfId="9" applyNumberFormat="1" applyFont="1" applyBorder="1" applyAlignment="1">
      <alignment horizontal="center" vertical="center" wrapText="1"/>
    </xf>
    <xf numFmtId="3" fontId="32" fillId="12" borderId="7" xfId="9" applyNumberFormat="1" applyFont="1" applyFill="1" applyBorder="1" applyAlignment="1">
      <alignment horizontal="center" vertical="center" wrapText="1"/>
    </xf>
    <xf numFmtId="3" fontId="32" fillId="12" borderId="8" xfId="9" applyNumberFormat="1" applyFont="1" applyFill="1" applyBorder="1" applyAlignment="1">
      <alignment horizontal="center" vertical="center" wrapText="1"/>
    </xf>
    <xf numFmtId="0" fontId="47" fillId="11" borderId="29" xfId="9" applyFont="1" applyFill="1" applyBorder="1" applyAlignment="1">
      <alignment horizontal="center" vertical="center"/>
    </xf>
    <xf numFmtId="0" fontId="47" fillId="11" borderId="30" xfId="9" applyFont="1" applyFill="1" applyBorder="1" applyAlignment="1">
      <alignment horizontal="center" vertical="center"/>
    </xf>
    <xf numFmtId="3" fontId="23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6" fillId="0" borderId="6" xfId="9" applyNumberFormat="1" applyFont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49" fontId="6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3" fillId="0" borderId="6" xfId="9" applyNumberFormat="1" applyFont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12402</c:v>
                </c:pt>
                <c:pt idx="1">
                  <c:v>12901</c:v>
                </c:pt>
                <c:pt idx="2">
                  <c:v>13130</c:v>
                </c:pt>
                <c:pt idx="3">
                  <c:v>13111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13288</c:v>
                </c:pt>
                <c:pt idx="1">
                  <c:v>13774</c:v>
                </c:pt>
                <c:pt idx="2">
                  <c:v>13940</c:v>
                </c:pt>
                <c:pt idx="3">
                  <c:v>13888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14112</c:v>
                </c:pt>
                <c:pt idx="1">
                  <c:v>14696</c:v>
                </c:pt>
                <c:pt idx="2">
                  <c:v>14964</c:v>
                </c:pt>
                <c:pt idx="3">
                  <c:v>14939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ser>
          <c:idx val="6"/>
          <c:order val="6"/>
          <c:tx>
            <c:strRef>
              <c:f>'1. Liczba deklaracji'!$B$15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3">
                <a:tint val="48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deklaracji'!$C$15:$F$15</c:f>
              <c:numCache>
                <c:formatCode>#,##0</c:formatCode>
                <c:ptCount val="4"/>
                <c:pt idx="0">
                  <c:v>12505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01-4571-9DFB-706E43A3671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8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11670</c:v>
                      </c:pt>
                      <c:pt idx="3">
                        <c:v>11589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deklaracji'!$B$11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deklaracji'!$C$11:$F$11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11638</c:v>
                      </c:pt>
                      <c:pt idx="1">
                        <c:v>12021</c:v>
                      </c:pt>
                      <c:pt idx="2">
                        <c:v>12195</c:v>
                      </c:pt>
                      <c:pt idx="3">
                        <c:v>12187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5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ogólne'!$C$17:$J$17</c:f>
              <c:numCache>
                <c:formatCode>_-* #\ ##0\ _z_ł_-;\-* #\ ##0\ _z_ł_-;_-* "-"??\ _z_ł_-;_-@_-</c:formatCode>
                <c:ptCount val="8"/>
                <c:pt idx="0">
                  <c:v>2597215</c:v>
                </c:pt>
                <c:pt idx="1">
                  <c:v>509533</c:v>
                </c:pt>
                <c:pt idx="2">
                  <c:v>1536235</c:v>
                </c:pt>
                <c:pt idx="3">
                  <c:v>2153059</c:v>
                </c:pt>
                <c:pt idx="4">
                  <c:v>2594229</c:v>
                </c:pt>
                <c:pt idx="5">
                  <c:v>3031224</c:v>
                </c:pt>
                <c:pt idx="6">
                  <c:v>3388911</c:v>
                </c:pt>
                <c:pt idx="7">
                  <c:v>849624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ogólne'!$C$18:$J$18</c:f>
              <c:numCache>
                <c:formatCode>_-* #\ ##0\ _z_ł_-;\-* #\ ##0\ _z_ł_-;_-* "-"??\ _z_ł_-;_-@_-</c:formatCode>
                <c:ptCount val="8"/>
                <c:pt idx="0">
                  <c:v>7746784</c:v>
                </c:pt>
                <c:pt idx="1">
                  <c:v>1076802</c:v>
                </c:pt>
                <c:pt idx="2">
                  <c:v>4070915</c:v>
                </c:pt>
                <c:pt idx="3">
                  <c:v>6298995</c:v>
                </c:pt>
                <c:pt idx="4">
                  <c:v>7565357</c:v>
                </c:pt>
                <c:pt idx="5">
                  <c:v>8755473</c:v>
                </c:pt>
                <c:pt idx="6">
                  <c:v>9663496</c:v>
                </c:pt>
                <c:pt idx="7">
                  <c:v>2294092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ogólne'!$L$17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ogólne'!$M$16:$T$16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ogólne'!$M$8:$T$8</c:f>
              <c:numCache>
                <c:formatCode>_-* #\ ##0\ _z_ł_-;\-* #\ ##0\ _z_ł_-;_-* "-"??\ _z_ł_-;_-@_-</c:formatCode>
                <c:ptCount val="8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25742</c:v>
                </c:pt>
                <c:pt idx="5">
                  <c:v>10842</c:v>
                </c:pt>
                <c:pt idx="6">
                  <c:v>15072</c:v>
                </c:pt>
                <c:pt idx="7">
                  <c:v>3128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ogólne'!$L$18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ogólne'!$M$16:$T$16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ogólne'!$M$18:$T$18</c:f>
              <c:numCache>
                <c:formatCode>_-* #\ ##0\ _z_ł_-;\-* #\ ##0\ _z_ł_-;_-* "-"??\ _z_ł_-;_-@_-</c:formatCode>
                <c:ptCount val="8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78010</c:v>
                </c:pt>
                <c:pt idx="5">
                  <c:v>44844</c:v>
                </c:pt>
                <c:pt idx="6">
                  <c:v>62490</c:v>
                </c:pt>
                <c:pt idx="7">
                  <c:v>11101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46639956338399"/>
          <c:y val="8.5168764558955071E-2"/>
          <c:w val="0.80539366579745242"/>
          <c:h val="0.825705924888493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OT'!$E$25:$L$25</c:f>
              <c:numCache>
                <c:formatCode>_-* #\ ##0\ _z_ł_-;\-* #\ ##0\ _z_ł_-;_-* "-"??\ _z_ł_-;_-@_-</c:formatCode>
                <c:ptCount val="8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1195576</c:v>
                </c:pt>
                <c:pt idx="4">
                  <c:v>1590796</c:v>
                </c:pt>
                <c:pt idx="5">
                  <c:v>1943503</c:v>
                </c:pt>
                <c:pt idx="6">
                  <c:v>2173705</c:v>
                </c:pt>
                <c:pt idx="7">
                  <c:v>499668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OT'!$E$26:$L$26</c:f>
              <c:numCache>
                <c:formatCode>_-* #\ ##0\ _z_ł_-;\-* #\ ##0\ _z_ł_-;_-* "-"??\ _z_ł_-;_-@_-</c:formatCode>
                <c:ptCount val="8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110128</c:v>
                </c:pt>
                <c:pt idx="4">
                  <c:v>139156</c:v>
                </c:pt>
                <c:pt idx="5">
                  <c:v>157736</c:v>
                </c:pt>
                <c:pt idx="6">
                  <c:v>191197</c:v>
                </c:pt>
                <c:pt idx="7">
                  <c:v>59105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OT'!$E$27:$L$27</c:f>
              <c:numCache>
                <c:formatCode>_-* #\ ##0\ _z_ł_-;\-* #\ ##0\ _z_ł_-;_-* "-"??\ _z_ł_-;_-@_-</c:formatCode>
                <c:ptCount val="8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12923</c:v>
                </c:pt>
                <c:pt idx="6">
                  <c:v>18102</c:v>
                </c:pt>
                <c:pt idx="7">
                  <c:v>4923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OT'!$E$28:$L$28</c:f>
              <c:numCache>
                <c:formatCode>_-* #\ ##0\ _z_ł_-;\-* #\ ##0\ _z_ł_-;_-* "-"??\ _z_ł_-;_-@_-</c:formatCode>
                <c:ptCount val="8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271716</c:v>
                </c:pt>
                <c:pt idx="4">
                  <c:v>365610</c:v>
                </c:pt>
                <c:pt idx="5">
                  <c:v>459184</c:v>
                </c:pt>
                <c:pt idx="6">
                  <c:v>538425</c:v>
                </c:pt>
                <c:pt idx="7">
                  <c:v>184344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OT'!$E$29:$L$29</c:f>
              <c:numCache>
                <c:formatCode>_-* #\ ##0\ _z_ł_-;\-* #\ ##0\ _z_ł_-;_-* "-"??\ _z_ł_-;_-@_-</c:formatCode>
                <c:ptCount val="8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39801</c:v>
                </c:pt>
                <c:pt idx="4">
                  <c:v>50388</c:v>
                </c:pt>
                <c:pt idx="5">
                  <c:v>56060</c:v>
                </c:pt>
                <c:pt idx="6">
                  <c:v>62795</c:v>
                </c:pt>
                <c:pt idx="7">
                  <c:v>14123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OT'!$E$30:$L$30</c:f>
              <c:numCache>
                <c:formatCode>_-* #\ ##0\ _z_ł_-;\-* #\ ##0\ _z_ł_-;_-* "-"??\ _z_ł_-;_-@_-</c:formatCode>
                <c:ptCount val="8"/>
                <c:pt idx="0">
                  <c:v>999362</c:v>
                </c:pt>
                <c:pt idx="1">
                  <c:v>402705</c:v>
                </c:pt>
                <c:pt idx="2">
                  <c:v>637739</c:v>
                </c:pt>
                <c:pt idx="3">
                  <c:v>637501</c:v>
                </c:pt>
                <c:pt idx="4">
                  <c:v>558286</c:v>
                </c:pt>
                <c:pt idx="5">
                  <c:v>528059</c:v>
                </c:pt>
                <c:pt idx="6">
                  <c:v>547181</c:v>
                </c:pt>
                <c:pt idx="7">
                  <c:v>146766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OT'!$E$25:$L$25</c:f>
              <c:numCache>
                <c:formatCode>_-* #\ ##0\ _z_ł_-;\-* #\ ##0\ _z_ł_-;_-* "-"??\ _z_ł_-;_-@_-</c:formatCode>
                <c:ptCount val="8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3181867</c:v>
                </c:pt>
                <c:pt idx="4">
                  <c:v>4260848</c:v>
                </c:pt>
                <c:pt idx="5">
                  <c:v>5247670</c:v>
                </c:pt>
                <c:pt idx="6">
                  <c:v>5843299</c:v>
                </c:pt>
                <c:pt idx="7">
                  <c:v>1380163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OT'!$E$26:$L$26</c:f>
              <c:numCache>
                <c:formatCode>_-* #\ ##0\ _z_ł_-;\-* #\ ##0\ _z_ł_-;_-* "-"??\ _z_ł_-;_-@_-</c:formatCode>
                <c:ptCount val="8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254536</c:v>
                </c:pt>
                <c:pt idx="4">
                  <c:v>318052</c:v>
                </c:pt>
                <c:pt idx="5">
                  <c:v>359849</c:v>
                </c:pt>
                <c:pt idx="6">
                  <c:v>438857</c:v>
                </c:pt>
                <c:pt idx="7">
                  <c:v>136265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OT'!$E$27:$L$27</c:f>
              <c:numCache>
                <c:formatCode>_-* #\ ##0\ _z_ł_-;\-* #\ ##0\ _z_ł_-;_-* "-"??\ _z_ł_-;_-@_-</c:formatCode>
                <c:ptCount val="8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24055</c:v>
                </c:pt>
                <c:pt idx="6">
                  <c:v>31845</c:v>
                </c:pt>
                <c:pt idx="7">
                  <c:v>7913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OT'!$E$28:$L$28</c:f>
              <c:numCache>
                <c:formatCode>_-* #\ ##0\ _z_ł_-;\-* #\ ##0\ _z_ł_-;_-* "-"??\ _z_ł_-;_-@_-</c:formatCode>
                <c:ptCount val="8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655071</c:v>
                </c:pt>
                <c:pt idx="4">
                  <c:v>918017</c:v>
                </c:pt>
                <c:pt idx="5">
                  <c:v>1163469</c:v>
                </c:pt>
                <c:pt idx="6">
                  <c:v>1351551</c:v>
                </c:pt>
                <c:pt idx="7">
                  <c:v>439652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OT'!$E$29:$L$29</c:f>
              <c:numCache>
                <c:formatCode>_-* #\ ##0\ _z_ł_-;\-* #\ ##0\ _z_ł_-;_-* "-"??\ _z_ł_-;_-@_-</c:formatCode>
                <c:ptCount val="8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101234</c:v>
                </c:pt>
                <c:pt idx="4">
                  <c:v>128886</c:v>
                </c:pt>
                <c:pt idx="5">
                  <c:v>147415</c:v>
                </c:pt>
                <c:pt idx="6">
                  <c:v>158248</c:v>
                </c:pt>
                <c:pt idx="7">
                  <c:v>32993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OT'!$E$30:$L$30</c:f>
              <c:numCache>
                <c:formatCode>_-* #\ ##0\ _z_ł_-;\-* #\ ##0\ _z_ł_-;_-* "-"??\ _z_ł_-;_-@_-</c:formatCode>
                <c:ptCount val="8"/>
                <c:pt idx="0">
                  <c:v>3488004</c:v>
                </c:pt>
                <c:pt idx="1">
                  <c:v>1045532</c:v>
                </c:pt>
                <c:pt idx="2">
                  <c:v>1821038</c:v>
                </c:pt>
                <c:pt idx="3">
                  <c:v>2333398</c:v>
                </c:pt>
                <c:pt idx="4">
                  <c:v>2193499</c:v>
                </c:pt>
                <c:pt idx="5">
                  <c:v>2109158</c:v>
                </c:pt>
                <c:pt idx="6">
                  <c:v>2169880</c:v>
                </c:pt>
                <c:pt idx="7">
                  <c:v>433407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PUNPUT'!$E$23:$L$23</c:f>
              <c:numCache>
                <c:formatCode>_-* #\ ##0\ _z_ł_-;\-* #\ ##0\ _z_ł_-;_-* "-"??\ _z_ł_-;_-@_-</c:formatCode>
                <c:ptCount val="8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2392</c:v>
                </c:pt>
                <c:pt idx="6">
                  <c:v>3606</c:v>
                </c:pt>
                <c:pt idx="7">
                  <c:v>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PUNPUT'!$E$24:$L$24</c:f>
              <c:numCache>
                <c:formatCode>_-* #\ ##0\ _z_ł_-;\-* #\ ##0\ _z_ł_-;_-* "-"??\ _z_ł_-;_-@_-</c:formatCode>
                <c:ptCount val="8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721</c:v>
                </c:pt>
                <c:pt idx="7">
                  <c:v>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PUNPUT'!$E$25:$L$25</c:f>
              <c:numCache>
                <c:formatCode>_-* #\ ##0\ _z_ł_-;\-* #\ ##0\ _z_ł_-;_-* "-"??\ _z_ł_-;_-@_-</c:formatCode>
                <c:ptCount val="8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4697</c:v>
                </c:pt>
                <c:pt idx="7">
                  <c:v>1208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PUNPUT'!$E$26:$L$26</c:f>
              <c:numCache>
                <c:formatCode>_-* #\ ##0\ _z_ł_-;\-* #\ ##0\ _z_ł_-;_-* "-"??\ _z_ł_-;_-@_-</c:formatCode>
                <c:ptCount val="8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2059</c:v>
                </c:pt>
                <c:pt idx="7">
                  <c:v>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PUNPUT'!$E$27:$L$27</c:f>
              <c:numCache>
                <c:formatCode>_-* #\ ##0\ _z_ł_-;\-* #\ ##0\ _z_ł_-;_-* "-"??\ _z_ł_-;_-@_-</c:formatCode>
                <c:ptCount val="8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15597</c:v>
                </c:pt>
                <c:pt idx="5">
                  <c:v>3660</c:v>
                </c:pt>
                <c:pt idx="6">
                  <c:v>4507</c:v>
                </c:pt>
                <c:pt idx="7">
                  <c:v>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4.3403057557873645E-2"/>
          <c:w val="0.83116164965043771"/>
          <c:h val="0.868704947842940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PUNPUT'!$E$23:$L$23</c:f>
              <c:numCache>
                <c:formatCode>_-* #\ ##0\ _z_ł_-;\-* #\ ##0\ _z_ł_-;_-* "-"??\ _z_ł_-;_-@_-</c:formatCode>
                <c:ptCount val="8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4681</c:v>
                </c:pt>
                <c:pt idx="6">
                  <c:v>6807</c:v>
                </c:pt>
                <c:pt idx="7">
                  <c:v>1034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PUNPUT'!$E$24:$L$24</c:f>
              <c:numCache>
                <c:formatCode>_-* #\ ##0\ _z_ł_-;\-* #\ ##0\ _z_ł_-;_-* "-"??\ _z_ł_-;_-@_-</c:formatCode>
                <c:ptCount val="8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2693</c:v>
                </c:pt>
                <c:pt idx="7">
                  <c:v>252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PUNPUT'!$E$25:$L$25</c:f>
              <c:numCache>
                <c:formatCode>_-* #\ ##0\ _z_ł_-;\-* #\ ##0\ _z_ł_-;_-* "-"??\ _z_ł_-;_-@_-</c:formatCode>
                <c:ptCount val="8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10155</c:v>
                </c:pt>
                <c:pt idx="5">
                  <c:v>7574</c:v>
                </c:pt>
                <c:pt idx="6">
                  <c:v>9951</c:v>
                </c:pt>
                <c:pt idx="7">
                  <c:v>2455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PUNPUT'!$E$26:$L$26</c:f>
              <c:numCache>
                <c:formatCode>_-* #\ ##0\ _z_ł_-;\-* #\ ##0\ _z_ł_-;_-* "-"??\ _z_ł_-;_-@_-</c:formatCode>
                <c:ptCount val="8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13100</c:v>
                </c:pt>
                <c:pt idx="7">
                  <c:v>1397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PUNPUT'!$E$27:$L$27</c:f>
              <c:numCache>
                <c:formatCode>_-* #\ ##0\ _z_ł_-;\-* #\ ##0\ _z_ł_-;_-* "-"??\ _z_ł_-;_-@_-</c:formatCode>
                <c:ptCount val="8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52857</c:v>
                </c:pt>
                <c:pt idx="5">
                  <c:v>22665</c:v>
                </c:pt>
                <c:pt idx="6">
                  <c:v>31065</c:v>
                </c:pt>
                <c:pt idx="7">
                  <c:v>6106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2"/>
          <c:order val="4"/>
          <c:tx>
            <c:strRef>
              <c:f>'7. Liczba umów na miesiąc'!$A$50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miesiąc'!$B$50:$M$50</c:f>
              <c:numCache>
                <c:formatCode>#\ ##0.0</c:formatCode>
                <c:ptCount val="12"/>
                <c:pt idx="0">
                  <c:v>2.615903217779139</c:v>
                </c:pt>
                <c:pt idx="1">
                  <c:v>2.6818356850125147</c:v>
                </c:pt>
                <c:pt idx="2">
                  <c:v>2.8729724083386805</c:v>
                </c:pt>
                <c:pt idx="3">
                  <c:v>2.9468200554027169</c:v>
                </c:pt>
                <c:pt idx="4">
                  <c:v>3.2171880529698855</c:v>
                </c:pt>
                <c:pt idx="5">
                  <c:v>3.0501928211213292</c:v>
                </c:pt>
                <c:pt idx="6">
                  <c:v>2.5921264088119238</c:v>
                </c:pt>
                <c:pt idx="7">
                  <c:v>2.64990809575901</c:v>
                </c:pt>
                <c:pt idx="8">
                  <c:v>3.0502085835972479</c:v>
                </c:pt>
                <c:pt idx="9">
                  <c:v>3.3352355303511154</c:v>
                </c:pt>
                <c:pt idx="10">
                  <c:v>3.0442906365230007</c:v>
                </c:pt>
                <c:pt idx="11">
                  <c:v>2.8641117478510028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miesiąc'!$A$51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miesiąc'!$B$51:$M$51</c:f>
              <c:numCache>
                <c:formatCode>#\ ##0.0</c:formatCode>
                <c:ptCount val="12"/>
                <c:pt idx="0">
                  <c:v>2.6614536042833277</c:v>
                </c:pt>
                <c:pt idx="1">
                  <c:v>2.7181650986772299</c:v>
                </c:pt>
                <c:pt idx="2">
                  <c:v>2.8320012913589192</c:v>
                </c:pt>
                <c:pt idx="3">
                  <c:v>2.8905375350106861</c:v>
                </c:pt>
                <c:pt idx="4">
                  <c:v>3.1513658038666037</c:v>
                </c:pt>
                <c:pt idx="5">
                  <c:v>3.0152870569584418</c:v>
                </c:pt>
                <c:pt idx="6">
                  <c:v>2.6105925921479889</c:v>
                </c:pt>
                <c:pt idx="7">
                  <c:v>2.6704346820651987</c:v>
                </c:pt>
                <c:pt idx="8">
                  <c:v>3.0034051480061263</c:v>
                </c:pt>
                <c:pt idx="9">
                  <c:v>3.3021098766690451</c:v>
                </c:pt>
                <c:pt idx="10">
                  <c:v>2.9214330547059468</c:v>
                </c:pt>
                <c:pt idx="11">
                  <c:v>2.8651281377316336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miesiąc'!$A$52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miesiąc'!$B$52:$M$52</c:f>
              <c:numCache>
                <c:formatCode>#\ ##0.0</c:formatCode>
                <c:ptCount val="12"/>
                <c:pt idx="0">
                  <c:v>2.6111558644816792</c:v>
                </c:pt>
                <c:pt idx="1">
                  <c:v>2.7210183531944447</c:v>
                </c:pt>
                <c:pt idx="2">
                  <c:v>2.7977764625173189</c:v>
                </c:pt>
                <c:pt idx="3">
                  <c:v>2.8815887156644395</c:v>
                </c:pt>
                <c:pt idx="4">
                  <c:v>3.1217391014264555</c:v>
                </c:pt>
                <c:pt idx="5">
                  <c:v>2.9902388314001631</c:v>
                </c:pt>
                <c:pt idx="6">
                  <c:v>2.6461375532066556</c:v>
                </c:pt>
                <c:pt idx="7">
                  <c:v>2.6444687345322553</c:v>
                </c:pt>
                <c:pt idx="8">
                  <c:v>2.9494626449992336</c:v>
                </c:pt>
                <c:pt idx="9">
                  <c:v>3.1040208893762373</c:v>
                </c:pt>
                <c:pt idx="10">
                  <c:v>2.8618458459870326</c:v>
                </c:pt>
                <c:pt idx="11">
                  <c:v>2.8430051551369719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ser>
          <c:idx val="7"/>
          <c:order val="7"/>
          <c:tx>
            <c:strRef>
              <c:f>'7. Liczba umów na miesiąc'!$A$53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6000"/>
                    <a:shade val="51000"/>
                    <a:satMod val="130000"/>
                  </a:schemeClr>
                </a:gs>
                <a:gs pos="80000">
                  <a:schemeClr val="accent3">
                    <a:tint val="46000"/>
                    <a:shade val="93000"/>
                    <a:satMod val="130000"/>
                  </a:schemeClr>
                </a:gs>
                <a:gs pos="100000">
                  <a:schemeClr val="accent3">
                    <a:tint val="4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miesiąc'!$B$53:$M$53</c:f>
              <c:numCache>
                <c:formatCode>#\ ##0.0</c:formatCode>
                <c:ptCount val="12"/>
                <c:pt idx="0">
                  <c:v>2.6609481548612415</c:v>
                </c:pt>
                <c:pt idx="1">
                  <c:v>2.6536379763554199</c:v>
                </c:pt>
                <c:pt idx="2">
                  <c:v>2.73007388254209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92-4404-AB4B-F59BA7622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miesiąc'!$A$46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miesiąc'!$B$46:$M$46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miesiąc'!$A$47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miesiąc'!$B$47:$M$47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miesiąc'!$B$48:$M$48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2.3459852514782766</c:v>
                      </c:pt>
                      <c:pt idx="5">
                        <c:v>2.5714031235759558</c:v>
                      </c:pt>
                      <c:pt idx="6">
                        <c:v>2.4880636111988408</c:v>
                      </c:pt>
                      <c:pt idx="7">
                        <c:v>2.5764923683342933</c:v>
                      </c:pt>
                      <c:pt idx="8">
                        <c:v>3.1954871192220842</c:v>
                      </c:pt>
                      <c:pt idx="9">
                        <c:v>3.7888929871546098</c:v>
                      </c:pt>
                      <c:pt idx="10">
                        <c:v>3.1980086086189909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  <c15:filteredBarSeries>
              <c15:ser>
                <c:idx val="1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miesiąc'!$A$49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61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61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61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miesiąc'!$B$49:$M$49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2.4439719232328172</c:v>
                      </c:pt>
                      <c:pt idx="1">
                        <c:v>2.457654683146564</c:v>
                      </c:pt>
                      <c:pt idx="2">
                        <c:v>2.8159514242609824</c:v>
                      </c:pt>
                      <c:pt idx="3">
                        <c:v>3.1095990114930854</c:v>
                      </c:pt>
                      <c:pt idx="4">
                        <c:v>3.1345989601282609</c:v>
                      </c:pt>
                      <c:pt idx="5">
                        <c:v>3.023120874572212</c:v>
                      </c:pt>
                      <c:pt idx="6">
                        <c:v>2.5088765497832206</c:v>
                      </c:pt>
                      <c:pt idx="7">
                        <c:v>2.5936168534006629</c:v>
                      </c:pt>
                      <c:pt idx="8">
                        <c:v>3.1489271276568833</c:v>
                      </c:pt>
                      <c:pt idx="9">
                        <c:v>3.5632023064482103</c:v>
                      </c:pt>
                      <c:pt idx="10">
                        <c:v>3.1940417262774559</c:v>
                      </c:pt>
                      <c:pt idx="11">
                        <c:v>2.8413615519721525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515-47E6-9452-5C2F76488782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261205</c:v>
                </c:pt>
                <c:pt idx="1">
                  <c:v>218142</c:v>
                </c:pt>
                <c:pt idx="2">
                  <c:v>268052</c:v>
                </c:pt>
                <c:pt idx="3">
                  <c:v>210098</c:v>
                </c:pt>
                <c:pt idx="4">
                  <c:v>243006</c:v>
                </c:pt>
                <c:pt idx="5">
                  <c:v>269680</c:v>
                </c:pt>
                <c:pt idx="6">
                  <c:v>285613</c:v>
                </c:pt>
                <c:pt idx="7">
                  <c:v>268758</c:v>
                </c:pt>
                <c:pt idx="8">
                  <c:v>228925</c:v>
                </c:pt>
                <c:pt idx="9">
                  <c:v>168577</c:v>
                </c:pt>
                <c:pt idx="10">
                  <c:v>165430</c:v>
                </c:pt>
                <c:pt idx="11">
                  <c:v>153560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309479</c:v>
                </c:pt>
                <c:pt idx="1">
                  <c:v>282740</c:v>
                </c:pt>
                <c:pt idx="2">
                  <c:v>253996</c:v>
                </c:pt>
                <c:pt idx="3">
                  <c:v>253137</c:v>
                </c:pt>
                <c:pt idx="4">
                  <c:v>262556</c:v>
                </c:pt>
                <c:pt idx="5">
                  <c:v>300254</c:v>
                </c:pt>
                <c:pt idx="6">
                  <c:v>333214</c:v>
                </c:pt>
                <c:pt idx="7">
                  <c:v>294054</c:v>
                </c:pt>
                <c:pt idx="8">
                  <c:v>263131</c:v>
                </c:pt>
                <c:pt idx="9">
                  <c:v>225653</c:v>
                </c:pt>
                <c:pt idx="10">
                  <c:v>200746</c:v>
                </c:pt>
                <c:pt idx="11">
                  <c:v>190225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347584</c:v>
                </c:pt>
                <c:pt idx="1">
                  <c:v>274993</c:v>
                </c:pt>
                <c:pt idx="2">
                  <c:v>297364</c:v>
                </c:pt>
                <c:pt idx="3">
                  <c:v>261318</c:v>
                </c:pt>
                <c:pt idx="4">
                  <c:v>299764</c:v>
                </c:pt>
                <c:pt idx="5">
                  <c:v>335718</c:v>
                </c:pt>
                <c:pt idx="6">
                  <c:v>392808</c:v>
                </c:pt>
                <c:pt idx="7">
                  <c:v>339416</c:v>
                </c:pt>
                <c:pt idx="8">
                  <c:v>300174</c:v>
                </c:pt>
                <c:pt idx="9">
                  <c:v>253526</c:v>
                </c:pt>
                <c:pt idx="10">
                  <c:v>226877</c:v>
                </c:pt>
                <c:pt idx="11">
                  <c:v>217453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ser>
          <c:idx val="5"/>
          <c:order val="5"/>
          <c:tx>
            <c:strRef>
              <c:f>'7. Liczba umów na miesiąc'!$B$15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miesiąc'!$C$15:$N$15</c:f>
              <c:numCache>
                <c:formatCode>_-* #\ ##0\ _z_ł_-;\-* #\ ##0\ _z_ł_-;_-* "-"??\ _z_ł_-;_-@_-</c:formatCode>
                <c:ptCount val="12"/>
                <c:pt idx="0">
                  <c:v>361924</c:v>
                </c:pt>
                <c:pt idx="1">
                  <c:v>308908</c:v>
                </c:pt>
                <c:pt idx="2">
                  <c:v>241329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33-4196-A22D-E184637AD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175204</c:v>
                      </c:pt>
                      <c:pt idx="5">
                        <c:v>241390</c:v>
                      </c:pt>
                      <c:pt idx="6">
                        <c:v>269135</c:v>
                      </c:pt>
                      <c:pt idx="7">
                        <c:v>276021</c:v>
                      </c:pt>
                      <c:pt idx="8">
                        <c:v>173592</c:v>
                      </c:pt>
                      <c:pt idx="9">
                        <c:v>124714</c:v>
                      </c:pt>
                      <c:pt idx="10">
                        <c:v>96415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  <c15:filteredBarSeries>
              <c15:ser>
                <c:idx val="3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miesiąc'!$B$11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miesiąc'!$C$11:$N$11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155431</c:v>
                      </c:pt>
                      <c:pt idx="1">
                        <c:v>162946</c:v>
                      </c:pt>
                      <c:pt idx="2">
                        <c:v>133894</c:v>
                      </c:pt>
                      <c:pt idx="3">
                        <c:v>177237</c:v>
                      </c:pt>
                      <c:pt idx="4">
                        <c:v>266956</c:v>
                      </c:pt>
                      <c:pt idx="5">
                        <c:v>270578</c:v>
                      </c:pt>
                      <c:pt idx="6">
                        <c:v>262940</c:v>
                      </c:pt>
                      <c:pt idx="7">
                        <c:v>253480</c:v>
                      </c:pt>
                      <c:pt idx="8">
                        <c:v>197647</c:v>
                      </c:pt>
                      <c:pt idx="9">
                        <c:v>142210</c:v>
                      </c:pt>
                      <c:pt idx="10">
                        <c:v>130709</c:v>
                      </c:pt>
                      <c:pt idx="11">
                        <c:v>125827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layout>
              <c:manualLayout>
                <c:xMode val="edge"/>
                <c:yMode val="edge"/>
                <c:x val="1.845163776965154E-2"/>
                <c:y val="2.520897555018093E-2"/>
              </c:manualLayout>
            </c:layout>
            <c:spPr>
              <a:noFill/>
              <a:ln>
                <a:solidFill>
                  <a:schemeClr val="bg1">
                    <a:lumMod val="65000"/>
                  </a:schemeClr>
                </a:solidFill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18</xdr:row>
      <xdr:rowOff>91201</xdr:rowOff>
    </xdr:from>
    <xdr:to>
      <xdr:col>7</xdr:col>
      <xdr:colOff>475127</xdr:colOff>
      <xdr:row>42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579343</xdr:colOff>
      <xdr:row>13</xdr:row>
      <xdr:rowOff>116541</xdr:rowOff>
    </xdr:from>
    <xdr:to>
      <xdr:col>10</xdr:col>
      <xdr:colOff>27709</xdr:colOff>
      <xdr:row>33</xdr:row>
      <xdr:rowOff>82923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862852</xdr:colOff>
      <xdr:row>13</xdr:row>
      <xdr:rowOff>60513</xdr:rowOff>
    </xdr:from>
    <xdr:to>
      <xdr:col>20</xdr:col>
      <xdr:colOff>27709</xdr:colOff>
      <xdr:row>33</xdr:row>
      <xdr:rowOff>98615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407438</xdr:colOff>
      <xdr:row>23</xdr:row>
      <xdr:rowOff>0</xdr:rowOff>
    </xdr:from>
    <xdr:to>
      <xdr:col>16</xdr:col>
      <xdr:colOff>359228</xdr:colOff>
      <xdr:row>44</xdr:row>
      <xdr:rowOff>22412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20232</xdr:colOff>
      <xdr:row>22</xdr:row>
      <xdr:rowOff>124691</xdr:rowOff>
    </xdr:from>
    <xdr:to>
      <xdr:col>17</xdr:col>
      <xdr:colOff>392004</xdr:colOff>
      <xdr:row>42</xdr:row>
      <xdr:rowOff>104841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601490</xdr:colOff>
      <xdr:row>20</xdr:row>
      <xdr:rowOff>161124</xdr:rowOff>
    </xdr:from>
    <xdr:to>
      <xdr:col>14</xdr:col>
      <xdr:colOff>258411</xdr:colOff>
      <xdr:row>43</xdr:row>
      <xdr:rowOff>162934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406500</xdr:colOff>
      <xdr:row>20</xdr:row>
      <xdr:rowOff>166588</xdr:rowOff>
    </xdr:from>
    <xdr:to>
      <xdr:col>13</xdr:col>
      <xdr:colOff>554258</xdr:colOff>
      <xdr:row>41</xdr:row>
      <xdr:rowOff>74932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3402</xdr:colOff>
      <xdr:row>19</xdr:row>
      <xdr:rowOff>68035</xdr:rowOff>
    </xdr:from>
    <xdr:to>
      <xdr:col>13</xdr:col>
      <xdr:colOff>190592</xdr:colOff>
      <xdr:row>48</xdr:row>
      <xdr:rowOff>151378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355650</xdr:colOff>
      <xdr:row>19</xdr:row>
      <xdr:rowOff>69568</xdr:rowOff>
    </xdr:from>
    <xdr:to>
      <xdr:col>24</xdr:col>
      <xdr:colOff>493865</xdr:colOff>
      <xdr:row>48</xdr:row>
      <xdr:rowOff>154781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abSelected="1" topLeftCell="A4" zoomScaleNormal="100" workbookViewId="0">
      <selection activeCell="D4" sqref="D4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256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Wthv0gVHAE+/7bMhkja+DsOhPRDdZVhET86H2voRu9o+vi0WmXdey3BkygRKqVFX6uqSCC5xvB6yU94RNmNUoQ==" saltValue="MYpax91Z4KeJMXVtIWtNyw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D18" sqref="D18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yE88LlilauGpTjjcaKn6lUM7JcyZWp7EmhX+oGltDncwHjCwJ9Px8X0gJh3RaD5Xo7Fbi3J4f10t7vV8KgvgtQ==" saltValue="JCcceTk5Mq+TK7O9dBynP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44" sqref="B44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257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UhYF5qe7MztysHvOMGgfxpWsiM2kqZDoBGIB6qXEtSdwVBZNKpLfylJZjHhxmOAV8S1vd0m73bYv4MaWwKLBxw==" saltValue="mHRu7I6ZgpYV2UOnyQUWz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2"/>
  <sheetViews>
    <sheetView showGridLines="0" zoomScale="85" zoomScaleNormal="85" workbookViewId="0">
      <selection activeCell="F64" sqref="F64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76" t="s">
        <v>43</v>
      </c>
      <c r="D6" s="176" t="s">
        <v>44</v>
      </c>
      <c r="E6" s="176" t="s">
        <v>45</v>
      </c>
      <c r="F6" s="176" t="s">
        <v>46</v>
      </c>
      <c r="P6" s="111"/>
      <c r="Q6" s="111"/>
    </row>
    <row r="7" spans="2:17">
      <c r="C7" s="176"/>
      <c r="D7" s="176"/>
      <c r="E7" s="176"/>
      <c r="F7" s="176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66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11331</v>
      </c>
      <c r="G9" s="166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11670</v>
      </c>
      <c r="F10" s="102">
        <v>11589</v>
      </c>
      <c r="G10" s="166"/>
      <c r="P10" s="111"/>
      <c r="Q10" s="111"/>
    </row>
    <row r="11" spans="2:17">
      <c r="B11" s="110">
        <v>2022</v>
      </c>
      <c r="C11" s="103">
        <v>11638</v>
      </c>
      <c r="D11" s="101">
        <v>12021</v>
      </c>
      <c r="E11" s="100">
        <v>12195</v>
      </c>
      <c r="F11" s="102">
        <v>12187</v>
      </c>
      <c r="G11" s="166"/>
      <c r="P11" s="111"/>
      <c r="Q11" s="111"/>
    </row>
    <row r="12" spans="2:17">
      <c r="B12" s="110">
        <v>2023</v>
      </c>
      <c r="C12" s="103">
        <v>12402</v>
      </c>
      <c r="D12" s="101">
        <v>12901</v>
      </c>
      <c r="E12" s="100">
        <v>13130</v>
      </c>
      <c r="F12" s="102">
        <v>13111</v>
      </c>
      <c r="G12" s="166"/>
      <c r="P12" s="111"/>
      <c r="Q12" s="111"/>
    </row>
    <row r="13" spans="2:17">
      <c r="B13" s="110">
        <v>2024</v>
      </c>
      <c r="C13" s="103">
        <v>13288</v>
      </c>
      <c r="D13" s="101">
        <v>13774</v>
      </c>
      <c r="E13" s="100">
        <v>13940</v>
      </c>
      <c r="F13" s="102">
        <v>13888</v>
      </c>
      <c r="G13" s="166"/>
      <c r="P13" s="111"/>
      <c r="Q13" s="111"/>
    </row>
    <row r="14" spans="2:17">
      <c r="B14" s="110">
        <v>2025</v>
      </c>
      <c r="C14" s="103">
        <v>14112</v>
      </c>
      <c r="D14" s="101">
        <v>14696</v>
      </c>
      <c r="E14" s="100">
        <v>14964</v>
      </c>
      <c r="F14" s="102">
        <v>14939</v>
      </c>
      <c r="G14" s="166"/>
      <c r="P14" s="111"/>
      <c r="Q14" s="111"/>
    </row>
    <row r="15" spans="2:17">
      <c r="B15" s="110">
        <v>2026</v>
      </c>
      <c r="C15" s="103">
        <v>12505</v>
      </c>
      <c r="D15" s="101"/>
      <c r="E15" s="100"/>
      <c r="F15" s="102"/>
      <c r="G15" s="166"/>
    </row>
    <row r="18" spans="1:18">
      <c r="B18" s="81" t="s">
        <v>224</v>
      </c>
    </row>
    <row r="19" spans="1:18" s="82" customFormat="1">
      <c r="B19" s="83" t="s">
        <v>77</v>
      </c>
      <c r="C19" s="62">
        <v>1</v>
      </c>
      <c r="D19" s="63" t="e">
        <f>#REF!/#REF!</f>
        <v>#REF!</v>
      </c>
      <c r="E19" s="63" t="e">
        <f>#REF!/#REF!</f>
        <v>#REF!</v>
      </c>
      <c r="F19" s="63" t="e">
        <f>#REF!/#REF!</f>
        <v>#REF!</v>
      </c>
      <c r="M19" s="111"/>
      <c r="N19" s="111"/>
      <c r="O19" s="111"/>
      <c r="P19" s="79"/>
      <c r="Q19" s="79"/>
      <c r="R19" s="79"/>
    </row>
    <row r="20" spans="1:18" s="82" customFormat="1">
      <c r="B20" s="82" t="s">
        <v>164</v>
      </c>
      <c r="C20" s="62">
        <v>1</v>
      </c>
      <c r="D20" s="63">
        <f>D8/C8</f>
        <v>1.0233231462119994</v>
      </c>
      <c r="E20" s="63">
        <f>E8/D8</f>
        <v>1.0053442313737819</v>
      </c>
      <c r="F20" s="63">
        <f>F8/E8</f>
        <v>0.9881175734834271</v>
      </c>
      <c r="M20" s="111"/>
      <c r="N20" s="111"/>
      <c r="O20" s="111"/>
      <c r="P20" s="79"/>
      <c r="Q20" s="79"/>
      <c r="R20" s="79"/>
    </row>
    <row r="21" spans="1:18" s="82" customFormat="1">
      <c r="B21" s="83" t="s">
        <v>195</v>
      </c>
      <c r="C21" s="62">
        <v>1</v>
      </c>
      <c r="D21" s="63">
        <f t="shared" ref="D21:F21" si="0">D10/C10</f>
        <v>1.0195737674929113</v>
      </c>
      <c r="E21" s="63">
        <f t="shared" si="0"/>
        <v>1.0469184533955325</v>
      </c>
      <c r="F21" s="63">
        <f t="shared" si="0"/>
        <v>0.99305912596401025</v>
      </c>
      <c r="M21" s="111"/>
      <c r="N21" s="111"/>
      <c r="O21" s="111"/>
      <c r="P21" s="79"/>
      <c r="Q21" s="79"/>
      <c r="R21" s="79"/>
    </row>
    <row r="22" spans="1:18">
      <c r="A22" s="82"/>
      <c r="B22" s="82" t="s">
        <v>204</v>
      </c>
      <c r="C22" s="62">
        <v>1</v>
      </c>
      <c r="D22" s="63">
        <f t="shared" ref="D22" si="1">D11/C11</f>
        <v>1.0329094346107579</v>
      </c>
      <c r="E22" s="63">
        <f>E11/D11</f>
        <v>1.0144746693286748</v>
      </c>
      <c r="F22" s="63">
        <f>F11/E11</f>
        <v>0.99934399343993441</v>
      </c>
      <c r="G22" s="82"/>
      <c r="H22" s="80"/>
      <c r="I22" s="80"/>
      <c r="J22" s="80"/>
      <c r="K22" s="80"/>
      <c r="L22" s="80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111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4" t="s">
        <v>7</v>
      </c>
      <c r="J25" s="84" t="s">
        <v>8</v>
      </c>
      <c r="K25" s="84" t="s">
        <v>9</v>
      </c>
      <c r="L25" s="84" t="s">
        <v>10</v>
      </c>
      <c r="M25" s="112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>
        <v>10981</v>
      </c>
      <c r="J26" s="82">
        <v>11174</v>
      </c>
      <c r="K26" s="82">
        <v>11123</v>
      </c>
      <c r="L26" s="82">
        <v>10900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2"/>
      <c r="J27" s="82" t="str">
        <f>CONCATENATE(J25,"/",I25)</f>
        <v>Q2 2017/Q1 2017</v>
      </c>
      <c r="K27" s="82" t="str">
        <f>CONCATENATE(K25,"/",J25)</f>
        <v>Q3 2017/Q2 2017</v>
      </c>
      <c r="L27" s="82" t="str">
        <f>CONCATENATE(L25,"/",K25)</f>
        <v>Q4 2017/Q3 2017</v>
      </c>
      <c r="M27" s="111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5">
        <v>1</v>
      </c>
      <c r="J28" s="86">
        <f>J26/I26</f>
        <v>1.0175758127675074</v>
      </c>
      <c r="K28" s="86">
        <f>K26/J26</f>
        <v>0.99543583318417761</v>
      </c>
      <c r="L28" s="86">
        <f>L26/K26</f>
        <v>0.97995145194641731</v>
      </c>
      <c r="M28" s="113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>
        <f>I26/4*3</f>
        <v>8235.75</v>
      </c>
      <c r="J29" s="82">
        <f>J26/4*3</f>
        <v>8380.5</v>
      </c>
      <c r="K29" s="82">
        <f>K26/4*3</f>
        <v>8342.25</v>
      </c>
      <c r="L29" s="82">
        <f>L26/4*3</f>
        <v>8175</v>
      </c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2"/>
      <c r="I34" s="82"/>
      <c r="J34" s="82"/>
      <c r="K34" s="82"/>
      <c r="L34" s="82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  <c r="M38" s="111"/>
      <c r="N38" s="111"/>
      <c r="O38" s="111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  <row r="42" spans="1:15">
      <c r="A42" s="80"/>
      <c r="B42" s="80"/>
      <c r="C42" s="80"/>
      <c r="D42" s="80"/>
      <c r="E42" s="80"/>
      <c r="F42" s="80"/>
    </row>
  </sheetData>
  <sheetProtection algorithmName="SHA-512" hashValue="hWJUSgVN5hOHBp426YN2r3FuCfA+libAf8wm08cseI2gmTpFkLTEc/xAJ4dsyKhssAu1uEP7obOjyvrbjlQK3A==" saltValue="z6VvxsqW2nK4neogVJ4Dd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7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B39"/>
  <sheetViews>
    <sheetView showGridLines="0" zoomScale="85" zoomScaleNormal="85" workbookViewId="0">
      <selection activeCell="O58" sqref="O58"/>
    </sheetView>
  </sheetViews>
  <sheetFormatPr defaultColWidth="9.140625" defaultRowHeight="15"/>
  <cols>
    <col min="1" max="1" width="9.140625" style="79"/>
    <col min="2" max="2" width="12.140625" style="79" customWidth="1"/>
    <col min="3" max="10" width="12.42578125" style="79" bestFit="1" customWidth="1"/>
    <col min="11" max="11" width="13.5703125" style="79" bestFit="1" customWidth="1"/>
    <col min="12" max="12" width="10" style="79" customWidth="1"/>
    <col min="13" max="19" width="13.7109375" style="79" customWidth="1"/>
    <col min="20" max="20" width="10.85546875" style="79" bestFit="1" customWidth="1"/>
    <col min="21" max="21" width="13.5703125" style="79" bestFit="1" customWidth="1"/>
    <col min="22" max="22" width="9.85546875" style="79" customWidth="1"/>
    <col min="23" max="23" width="9.140625" style="79"/>
    <col min="24" max="24" width="9.28515625" style="79" customWidth="1"/>
    <col min="25" max="25" width="9.140625" style="79"/>
    <col min="26" max="27" width="13.140625" style="79" bestFit="1" customWidth="1"/>
    <col min="28" max="16384" width="9.140625" style="79"/>
  </cols>
  <sheetData>
    <row r="2" spans="1:28">
      <c r="B2" s="7" t="s">
        <v>3</v>
      </c>
    </row>
    <row r="4" spans="1:28">
      <c r="B4" s="81" t="s">
        <v>232</v>
      </c>
      <c r="L4" s="81" t="s">
        <v>226</v>
      </c>
    </row>
    <row r="5" spans="1:28">
      <c r="B5" s="81"/>
      <c r="C5" s="150"/>
      <c r="D5" s="150"/>
      <c r="E5" s="150"/>
      <c r="F5" s="150"/>
      <c r="G5" s="150"/>
      <c r="H5" s="150"/>
      <c r="I5" s="150"/>
      <c r="J5" s="150"/>
    </row>
    <row r="6" spans="1:28" s="82" customFormat="1">
      <c r="B6" s="1"/>
      <c r="C6" s="177">
        <v>2019</v>
      </c>
      <c r="D6" s="177">
        <v>2020</v>
      </c>
      <c r="E6" s="177">
        <v>2021</v>
      </c>
      <c r="F6" s="177">
        <v>2022</v>
      </c>
      <c r="G6" s="177">
        <v>2023</v>
      </c>
      <c r="H6" s="177">
        <v>2024</v>
      </c>
      <c r="I6" s="177">
        <v>2025</v>
      </c>
      <c r="J6" s="177" t="s">
        <v>258</v>
      </c>
      <c r="K6" s="151"/>
      <c r="L6" s="1"/>
      <c r="M6" s="177">
        <v>2019</v>
      </c>
      <c r="N6" s="177">
        <v>2020</v>
      </c>
      <c r="O6" s="177">
        <v>2021</v>
      </c>
      <c r="P6" s="177">
        <v>2022</v>
      </c>
      <c r="Q6" s="177">
        <v>2023</v>
      </c>
      <c r="R6" s="177">
        <v>2024</v>
      </c>
      <c r="S6" s="177">
        <v>2025</v>
      </c>
      <c r="T6" s="177" t="s">
        <v>258</v>
      </c>
      <c r="U6" s="151"/>
      <c r="V6" s="151"/>
      <c r="W6" s="132"/>
      <c r="X6" s="128"/>
      <c r="Y6" s="95"/>
      <c r="Z6" s="95"/>
      <c r="AA6" s="129"/>
    </row>
    <row r="7" spans="1:28" s="82" customFormat="1">
      <c r="B7" s="1"/>
      <c r="C7" s="178"/>
      <c r="D7" s="178"/>
      <c r="E7" s="178"/>
      <c r="F7" s="178"/>
      <c r="G7" s="178"/>
      <c r="H7" s="178" t="s">
        <v>43</v>
      </c>
      <c r="I7" s="178" t="s">
        <v>43</v>
      </c>
      <c r="J7" s="178"/>
      <c r="K7" s="151" t="s">
        <v>44</v>
      </c>
      <c r="L7" s="1"/>
      <c r="M7" s="178"/>
      <c r="N7" s="178"/>
      <c r="O7" s="178"/>
      <c r="P7" s="178"/>
      <c r="Q7" s="178"/>
      <c r="R7" s="178" t="s">
        <v>43</v>
      </c>
      <c r="S7" s="178" t="s">
        <v>43</v>
      </c>
      <c r="T7" s="178"/>
      <c r="U7" s="151"/>
      <c r="V7" s="151"/>
      <c r="W7" s="132"/>
      <c r="X7" s="127"/>
      <c r="Y7"/>
      <c r="Z7"/>
      <c r="AA7" s="129"/>
    </row>
    <row r="8" spans="1:28" s="82" customFormat="1">
      <c r="B8" s="94" t="s">
        <v>215</v>
      </c>
      <c r="C8" s="88">
        <v>2597215</v>
      </c>
      <c r="D8" s="88">
        <v>509533</v>
      </c>
      <c r="E8" s="88">
        <v>1536235</v>
      </c>
      <c r="F8" s="88">
        <v>2153059</v>
      </c>
      <c r="G8" s="88">
        <v>2594229</v>
      </c>
      <c r="H8" s="88">
        <v>3031224</v>
      </c>
      <c r="I8" s="88">
        <v>3388911</v>
      </c>
      <c r="J8" s="88">
        <v>849624</v>
      </c>
      <c r="K8" s="148"/>
      <c r="L8" s="94" t="s">
        <v>215</v>
      </c>
      <c r="M8" s="88">
        <v>17996</v>
      </c>
      <c r="N8" s="88">
        <v>5873</v>
      </c>
      <c r="O8" s="88">
        <v>6579</v>
      </c>
      <c r="P8" s="88">
        <v>16558</v>
      </c>
      <c r="Q8" s="88">
        <v>25742</v>
      </c>
      <c r="R8" s="88">
        <v>10842</v>
      </c>
      <c r="S8" s="88">
        <v>15072</v>
      </c>
      <c r="T8" s="88">
        <v>3128</v>
      </c>
      <c r="U8" s="148"/>
      <c r="V8" s="148"/>
      <c r="W8" s="132"/>
      <c r="X8" s="127"/>
      <c r="Y8"/>
      <c r="Z8"/>
      <c r="AA8" s="129"/>
      <c r="AB8" s="132"/>
    </row>
    <row r="9" spans="1:28" s="82" customFormat="1">
      <c r="B9" s="94" t="s">
        <v>216</v>
      </c>
      <c r="C9" s="89">
        <v>7746784</v>
      </c>
      <c r="D9" s="89">
        <v>1076802</v>
      </c>
      <c r="E9" s="89">
        <v>4070915</v>
      </c>
      <c r="F9" s="89">
        <v>6298995</v>
      </c>
      <c r="G9" s="89">
        <v>7565357</v>
      </c>
      <c r="H9" s="89">
        <v>8755473</v>
      </c>
      <c r="I9" s="89">
        <v>9663496</v>
      </c>
      <c r="J9" s="89">
        <v>2294092</v>
      </c>
      <c r="K9" s="148"/>
      <c r="L9" s="94" t="s">
        <v>216</v>
      </c>
      <c r="M9" s="89">
        <v>38911</v>
      </c>
      <c r="N9" s="89">
        <v>12132</v>
      </c>
      <c r="O9" s="89">
        <v>18304</v>
      </c>
      <c r="P9" s="89">
        <v>42478</v>
      </c>
      <c r="Q9" s="89">
        <v>78010</v>
      </c>
      <c r="R9" s="89">
        <v>44844</v>
      </c>
      <c r="S9" s="89">
        <v>62490</v>
      </c>
      <c r="T9" s="89">
        <v>11101</v>
      </c>
      <c r="U9" s="148"/>
      <c r="V9" s="148"/>
      <c r="W9" s="132"/>
      <c r="X9" s="132"/>
      <c r="Y9" s="132"/>
      <c r="Z9" s="132"/>
      <c r="AA9" s="132"/>
    </row>
    <row r="10" spans="1:28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134"/>
      <c r="L10" s="82"/>
      <c r="M10" s="138"/>
      <c r="N10" s="138"/>
      <c r="O10" s="138"/>
      <c r="P10" s="138"/>
      <c r="Q10" s="138"/>
      <c r="R10" s="138"/>
      <c r="S10" s="138"/>
      <c r="T10" s="138"/>
      <c r="X10" s="127"/>
      <c r="Y10"/>
      <c r="Z10"/>
      <c r="AA10" s="129"/>
    </row>
    <row r="11" spans="1:28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134"/>
      <c r="L11" s="82"/>
      <c r="M11" s="82"/>
      <c r="N11" s="82"/>
      <c r="O11" s="82"/>
      <c r="P11" s="82"/>
      <c r="Q11" s="82"/>
      <c r="R11" s="82"/>
      <c r="S11" s="82"/>
      <c r="X11" s="128"/>
      <c r="Y11" s="95"/>
      <c r="Z11" s="95"/>
      <c r="AA11" s="129"/>
    </row>
    <row r="12" spans="1:28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0"/>
      <c r="K12" s="82"/>
      <c r="L12" s="81" t="s">
        <v>234</v>
      </c>
      <c r="M12" s="82"/>
      <c r="N12" s="82"/>
      <c r="O12" s="82"/>
      <c r="P12" s="82"/>
      <c r="Q12" s="82"/>
      <c r="R12" s="82"/>
      <c r="S12" s="82"/>
      <c r="X12" s="127"/>
      <c r="Y12"/>
      <c r="Z12"/>
      <c r="AA12" s="129"/>
    </row>
    <row r="13" spans="1:28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127"/>
      <c r="Y13"/>
      <c r="Z13"/>
      <c r="AA13" s="129"/>
    </row>
    <row r="14" spans="1:28">
      <c r="A14" s="132"/>
      <c r="B14" s="133"/>
      <c r="C14" s="133"/>
      <c r="D14" s="133"/>
      <c r="E14" s="133"/>
      <c r="F14" s="133"/>
      <c r="G14" s="133"/>
      <c r="H14" s="133"/>
      <c r="I14" s="133"/>
      <c r="J14" s="133"/>
      <c r="K14" s="132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127"/>
      <c r="Y14"/>
      <c r="Z14"/>
      <c r="AA14" s="129"/>
    </row>
    <row r="15" spans="1:28">
      <c r="A15" s="132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128"/>
      <c r="Y15" s="95"/>
      <c r="Z15" s="95"/>
      <c r="AA15" s="129"/>
    </row>
    <row r="16" spans="1:28">
      <c r="A16" s="132"/>
      <c r="B16" s="138"/>
      <c r="C16" s="139">
        <v>2019</v>
      </c>
      <c r="D16" s="139">
        <v>2020</v>
      </c>
      <c r="E16" s="139">
        <v>2021</v>
      </c>
      <c r="F16" s="139">
        <v>2022</v>
      </c>
      <c r="G16" s="139">
        <v>2023</v>
      </c>
      <c r="H16" s="139">
        <v>2024</v>
      </c>
      <c r="I16" s="139">
        <v>2025</v>
      </c>
      <c r="J16" s="139">
        <v>2026</v>
      </c>
      <c r="L16" s="80"/>
      <c r="M16" s="80">
        <f>M6</f>
        <v>2019</v>
      </c>
      <c r="N16" s="80">
        <v>2020</v>
      </c>
      <c r="O16" s="80">
        <f>O6</f>
        <v>2021</v>
      </c>
      <c r="P16" s="80">
        <f>P6</f>
        <v>2022</v>
      </c>
      <c r="Q16" s="80">
        <f>Q6</f>
        <v>2023</v>
      </c>
      <c r="R16" s="80">
        <f>R6</f>
        <v>2024</v>
      </c>
      <c r="S16" s="80">
        <v>2025</v>
      </c>
      <c r="T16" s="80">
        <v>2026</v>
      </c>
      <c r="U16" s="80"/>
      <c r="V16" s="127"/>
      <c r="W16"/>
      <c r="X16"/>
      <c r="Y16" s="129"/>
    </row>
    <row r="17" spans="1:27">
      <c r="A17" s="132"/>
      <c r="B17" s="138" t="s">
        <v>215</v>
      </c>
      <c r="C17" s="140">
        <f t="shared" ref="C17:J18" si="0">C8</f>
        <v>2597215</v>
      </c>
      <c r="D17" s="140">
        <f t="shared" si="0"/>
        <v>509533</v>
      </c>
      <c r="E17" s="140">
        <f t="shared" si="0"/>
        <v>1536235</v>
      </c>
      <c r="F17" s="140">
        <f t="shared" si="0"/>
        <v>2153059</v>
      </c>
      <c r="G17" s="140">
        <f t="shared" si="0"/>
        <v>2594229</v>
      </c>
      <c r="H17" s="140">
        <f t="shared" si="0"/>
        <v>3031224</v>
      </c>
      <c r="I17" s="140">
        <f t="shared" si="0"/>
        <v>3388911</v>
      </c>
      <c r="J17" s="140">
        <f t="shared" si="0"/>
        <v>849624</v>
      </c>
      <c r="L17" s="80" t="s">
        <v>215</v>
      </c>
      <c r="M17" s="134">
        <f t="shared" ref="M17:T18" si="1">M8</f>
        <v>17996</v>
      </c>
      <c r="N17" s="134">
        <f t="shared" si="1"/>
        <v>5873</v>
      </c>
      <c r="O17" s="134">
        <f t="shared" si="1"/>
        <v>6579</v>
      </c>
      <c r="P17" s="134">
        <f t="shared" si="1"/>
        <v>16558</v>
      </c>
      <c r="Q17" s="134">
        <f t="shared" si="1"/>
        <v>25742</v>
      </c>
      <c r="R17" s="134">
        <f t="shared" si="1"/>
        <v>10842</v>
      </c>
      <c r="S17" s="134">
        <f t="shared" si="1"/>
        <v>15072</v>
      </c>
      <c r="T17" s="134">
        <f t="shared" si="1"/>
        <v>3128</v>
      </c>
      <c r="U17" s="80"/>
      <c r="V17" s="127"/>
      <c r="W17"/>
      <c r="X17"/>
      <c r="Y17" s="129"/>
    </row>
    <row r="18" spans="1:27">
      <c r="A18" s="132"/>
      <c r="B18" s="138" t="s">
        <v>216</v>
      </c>
      <c r="C18" s="141">
        <f t="shared" si="0"/>
        <v>7746784</v>
      </c>
      <c r="D18" s="141">
        <f t="shared" si="0"/>
        <v>1076802</v>
      </c>
      <c r="E18" s="141">
        <f t="shared" si="0"/>
        <v>4070915</v>
      </c>
      <c r="F18" s="141">
        <f t="shared" si="0"/>
        <v>6298995</v>
      </c>
      <c r="G18" s="141">
        <f t="shared" si="0"/>
        <v>7565357</v>
      </c>
      <c r="H18" s="141">
        <f t="shared" si="0"/>
        <v>8755473</v>
      </c>
      <c r="I18" s="141">
        <f t="shared" si="0"/>
        <v>9663496</v>
      </c>
      <c r="J18" s="141">
        <f t="shared" si="0"/>
        <v>2294092</v>
      </c>
      <c r="L18" s="80" t="s">
        <v>216</v>
      </c>
      <c r="M18" s="134">
        <f t="shared" si="1"/>
        <v>38911</v>
      </c>
      <c r="N18" s="134">
        <f t="shared" si="1"/>
        <v>12132</v>
      </c>
      <c r="O18" s="134">
        <f t="shared" si="1"/>
        <v>18304</v>
      </c>
      <c r="P18" s="134">
        <f t="shared" si="1"/>
        <v>42478</v>
      </c>
      <c r="Q18" s="134">
        <f t="shared" si="1"/>
        <v>78010</v>
      </c>
      <c r="R18" s="134">
        <f t="shared" si="1"/>
        <v>44844</v>
      </c>
      <c r="S18" s="134">
        <f t="shared" si="1"/>
        <v>62490</v>
      </c>
      <c r="T18" s="134">
        <f t="shared" si="1"/>
        <v>11101</v>
      </c>
      <c r="U18" s="80"/>
      <c r="V18" s="127"/>
      <c r="W18"/>
      <c r="X18"/>
      <c r="Y18" s="129"/>
    </row>
    <row r="19" spans="1:27">
      <c r="A19" s="132"/>
      <c r="B19" s="138"/>
      <c r="C19" s="138"/>
      <c r="D19" s="138"/>
      <c r="E19" s="138"/>
      <c r="F19" s="138"/>
      <c r="G19" s="138"/>
      <c r="H19" s="138"/>
      <c r="I19" s="138"/>
      <c r="J19" s="138"/>
      <c r="L19" s="138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127"/>
      <c r="Y19"/>
      <c r="Z19"/>
      <c r="AA19" s="129"/>
    </row>
    <row r="20" spans="1:27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128"/>
      <c r="Y20" s="95"/>
      <c r="Z20" s="95"/>
      <c r="AA20" s="129"/>
    </row>
    <row r="21" spans="1:27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27"/>
      <c r="Y21"/>
      <c r="Z21"/>
      <c r="AA21" s="129"/>
    </row>
    <row r="22" spans="1:27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127"/>
      <c r="Y22"/>
      <c r="Z22"/>
      <c r="AA22" s="129"/>
    </row>
    <row r="23" spans="1:27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127"/>
      <c r="Y23"/>
      <c r="Z23"/>
      <c r="AA23" s="129"/>
    </row>
    <row r="24" spans="1:27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127"/>
      <c r="Y24"/>
      <c r="Z24"/>
      <c r="AA24" s="129"/>
    </row>
    <row r="25" spans="1:27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128"/>
      <c r="Y25" s="95"/>
      <c r="Z25" s="95"/>
      <c r="AA25" s="129"/>
    </row>
    <row r="26" spans="1:27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127"/>
      <c r="Y26"/>
      <c r="Z26"/>
      <c r="AA26" s="129"/>
    </row>
    <row r="27" spans="1:27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127"/>
      <c r="Y27"/>
      <c r="Z27"/>
      <c r="AA27" s="129"/>
    </row>
    <row r="28" spans="1:27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127"/>
      <c r="Y28"/>
      <c r="Z28"/>
      <c r="AA28" s="129"/>
    </row>
    <row r="29" spans="1:27"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127"/>
      <c r="Y29"/>
      <c r="Z29"/>
      <c r="AA29" s="129"/>
    </row>
    <row r="30" spans="1:27"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</row>
    <row r="31" spans="1:27"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</row>
    <row r="32" spans="1:27">
      <c r="A32" s="99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</row>
    <row r="33" spans="1:23">
      <c r="A33" s="99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</row>
    <row r="34" spans="1:23">
      <c r="A34" s="99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</row>
    <row r="37" spans="1:23">
      <c r="A37" s="99"/>
    </row>
    <row r="38" spans="1:23">
      <c r="A38" s="99"/>
    </row>
    <row r="39" spans="1:23">
      <c r="A39" s="99"/>
    </row>
  </sheetData>
  <sheetProtection algorithmName="SHA-512" hashValue="q9qnsoulQOdu99PtkpdXtarRLt0qGahkrUnSO8mqe4hNY1TjngGEfSxMJvjXOybfMD4q/0W1e3F0YQgobH2pWQ==" saltValue="v5FrEvXEBWMT4myURXodcQ==" spinCount="100000" sheet="1" objects="1" scenarios="1" formatCells="0" formatColumns="0" formatRows="0" insertColumns="0" insertRows="0" insertHyperlinks="0" deleteColumns="0" deleteRows="0" sort="0" autoFilter="0" pivotTables="0"/>
  <mergeCells count="16">
    <mergeCell ref="C6:C7"/>
    <mergeCell ref="E6:E7"/>
    <mergeCell ref="F6:F7"/>
    <mergeCell ref="G6:G7"/>
    <mergeCell ref="M6:M7"/>
    <mergeCell ref="D6:D7"/>
    <mergeCell ref="H6:H7"/>
    <mergeCell ref="I6:I7"/>
    <mergeCell ref="J6:J7"/>
    <mergeCell ref="T6:T7"/>
    <mergeCell ref="S6:S7"/>
    <mergeCell ref="N6:N7"/>
    <mergeCell ref="R6:R7"/>
    <mergeCell ref="O6:O7"/>
    <mergeCell ref="P6:P7"/>
    <mergeCell ref="Q6:Q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zoomScale="70" zoomScaleNormal="70" workbookViewId="0">
      <selection activeCell="O63" sqref="O63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1" width="12.7109375" style="8" customWidth="1"/>
    <col min="12" max="12" width="13.5703125" style="8" bestFit="1" customWidth="1"/>
    <col min="13" max="13" width="14.285156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P5" s="37"/>
      <c r="S5" s="37"/>
      <c r="X5" s="60"/>
      <c r="Y5" s="60"/>
      <c r="Z5" s="60"/>
    </row>
    <row r="6" spans="2:36">
      <c r="D6" s="1"/>
      <c r="E6" s="177">
        <v>2019</v>
      </c>
      <c r="F6" s="177">
        <v>2020</v>
      </c>
      <c r="G6" s="177">
        <v>2021</v>
      </c>
      <c r="H6" s="177">
        <v>2022</v>
      </c>
      <c r="I6" s="177">
        <v>2023</v>
      </c>
      <c r="J6" s="177">
        <v>2024</v>
      </c>
      <c r="K6" s="177">
        <v>2025</v>
      </c>
      <c r="L6" s="177" t="s">
        <v>258</v>
      </c>
      <c r="M6" s="179"/>
    </row>
    <row r="7" spans="2:36">
      <c r="D7" s="1"/>
      <c r="E7" s="178"/>
      <c r="F7" s="178"/>
      <c r="G7" s="178"/>
      <c r="H7" s="178"/>
      <c r="I7" s="178"/>
      <c r="J7" s="178" t="s">
        <v>43</v>
      </c>
      <c r="K7" s="178" t="s">
        <v>43</v>
      </c>
      <c r="L7" s="178" t="s">
        <v>43</v>
      </c>
      <c r="M7" s="179"/>
      <c r="P7" s="27"/>
      <c r="Q7" s="27"/>
      <c r="R7" s="27"/>
      <c r="S7" s="27"/>
      <c r="T7" s="27"/>
      <c r="U7" s="27"/>
    </row>
    <row r="8" spans="2:36" ht="15" customHeight="1">
      <c r="C8" s="180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1195576</v>
      </c>
      <c r="I8" s="88">
        <v>1590796</v>
      </c>
      <c r="J8" s="88">
        <v>1943503</v>
      </c>
      <c r="K8" s="88">
        <v>2173705</v>
      </c>
      <c r="L8" s="88">
        <v>499668</v>
      </c>
      <c r="M8" s="148"/>
      <c r="N8" s="37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2:36">
      <c r="C9" s="180"/>
      <c r="D9" s="94" t="s">
        <v>12</v>
      </c>
      <c r="E9" s="89">
        <v>114884</v>
      </c>
      <c r="F9" s="89">
        <v>35765</v>
      </c>
      <c r="G9" s="89">
        <v>56148</v>
      </c>
      <c r="H9" s="89">
        <v>110128</v>
      </c>
      <c r="I9" s="89">
        <v>139156</v>
      </c>
      <c r="J9" s="89">
        <v>157736</v>
      </c>
      <c r="K9" s="89">
        <v>191197</v>
      </c>
      <c r="L9" s="89">
        <v>59105</v>
      </c>
      <c r="M9" s="148"/>
      <c r="N9" s="37"/>
    </row>
    <row r="10" spans="2:36">
      <c r="C10" s="180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12923</v>
      </c>
      <c r="K10" s="89">
        <v>18102</v>
      </c>
      <c r="L10" s="89">
        <v>4923</v>
      </c>
      <c r="M10" s="148"/>
      <c r="N10" s="37"/>
    </row>
    <row r="11" spans="2:36">
      <c r="C11" s="180"/>
      <c r="D11" s="94" t="s">
        <v>14</v>
      </c>
      <c r="E11" s="89">
        <v>331295</v>
      </c>
      <c r="F11" s="89">
        <v>106361</v>
      </c>
      <c r="G11" s="89">
        <v>135994</v>
      </c>
      <c r="H11" s="89">
        <v>271716</v>
      </c>
      <c r="I11" s="89">
        <v>365610</v>
      </c>
      <c r="J11" s="89">
        <v>459184</v>
      </c>
      <c r="K11" s="89">
        <v>538425</v>
      </c>
      <c r="L11" s="89">
        <v>184344</v>
      </c>
      <c r="M11" s="148"/>
      <c r="N11" s="37"/>
    </row>
    <row r="12" spans="2:36">
      <c r="C12" s="180"/>
      <c r="D12" s="94" t="s">
        <v>59</v>
      </c>
      <c r="E12" s="90">
        <v>29693</v>
      </c>
      <c r="F12" s="90">
        <v>14752</v>
      </c>
      <c r="G12" s="90">
        <v>31301</v>
      </c>
      <c r="H12" s="90">
        <v>39801</v>
      </c>
      <c r="I12" s="90">
        <v>50388</v>
      </c>
      <c r="J12" s="90">
        <v>56060</v>
      </c>
      <c r="K12" s="90">
        <v>62795</v>
      </c>
      <c r="L12" s="90">
        <v>14123</v>
      </c>
      <c r="M12" s="148"/>
      <c r="N12" s="37"/>
    </row>
    <row r="13" spans="2:36">
      <c r="C13" s="180"/>
      <c r="D13" s="94" t="s">
        <v>60</v>
      </c>
      <c r="E13" s="90">
        <v>999362</v>
      </c>
      <c r="F13" s="90">
        <v>402705</v>
      </c>
      <c r="G13" s="90">
        <v>637739</v>
      </c>
      <c r="H13" s="90">
        <v>637501</v>
      </c>
      <c r="I13" s="90">
        <v>558286</v>
      </c>
      <c r="J13" s="90">
        <v>528059</v>
      </c>
      <c r="K13" s="90">
        <v>547181</v>
      </c>
      <c r="L13" s="90">
        <v>146766</v>
      </c>
      <c r="M13" s="148"/>
      <c r="N13" s="37"/>
    </row>
    <row r="14" spans="2:36" ht="15" customHeight="1">
      <c r="C14" s="180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51719</v>
      </c>
      <c r="I14" s="91">
        <v>67299</v>
      </c>
      <c r="J14" s="91">
        <v>78391</v>
      </c>
      <c r="K14" s="91">
        <v>89579</v>
      </c>
      <c r="L14" s="91">
        <v>35122</v>
      </c>
      <c r="M14" s="148"/>
    </row>
    <row r="15" spans="2:36">
      <c r="C15" s="180"/>
      <c r="D15" s="94" t="s">
        <v>12</v>
      </c>
      <c r="E15" s="92">
        <v>9477</v>
      </c>
      <c r="F15" s="92">
        <v>31907</v>
      </c>
      <c r="G15" s="92">
        <v>13434</v>
      </c>
      <c r="H15" s="92">
        <v>14711</v>
      </c>
      <c r="I15" s="92">
        <v>14168</v>
      </c>
      <c r="J15" s="92">
        <v>11732</v>
      </c>
      <c r="K15" s="92">
        <v>12882</v>
      </c>
      <c r="L15" s="92">
        <v>11222</v>
      </c>
      <c r="M15" s="148"/>
      <c r="P15" s="130"/>
      <c r="Q15" s="130"/>
      <c r="R15" s="130"/>
      <c r="S15" s="130"/>
      <c r="T15" s="130"/>
      <c r="U15" s="130"/>
    </row>
    <row r="16" spans="2:36">
      <c r="B16" s="37"/>
      <c r="C16" s="180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449</v>
      </c>
      <c r="K16" s="92">
        <v>729</v>
      </c>
      <c r="L16" s="92">
        <v>380</v>
      </c>
      <c r="M16" s="148"/>
      <c r="P16"/>
      <c r="Q16"/>
      <c r="R16"/>
      <c r="S16"/>
      <c r="T16"/>
      <c r="U16"/>
    </row>
    <row r="17" spans="1:26">
      <c r="C17" s="180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18423</v>
      </c>
      <c r="K17" s="92">
        <v>21674</v>
      </c>
      <c r="L17" s="92">
        <v>8777</v>
      </c>
      <c r="M17" s="148"/>
      <c r="P17"/>
      <c r="Q17"/>
      <c r="R17"/>
      <c r="S17"/>
      <c r="T17"/>
      <c r="U17"/>
    </row>
    <row r="18" spans="1:26">
      <c r="C18" s="180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1361</v>
      </c>
      <c r="L18" s="92">
        <v>474</v>
      </c>
      <c r="M18" s="148"/>
      <c r="P18"/>
      <c r="Q18"/>
      <c r="R18"/>
      <c r="S18"/>
      <c r="T18"/>
      <c r="U18"/>
    </row>
    <row r="19" spans="1:26">
      <c r="C19" s="180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16119</v>
      </c>
      <c r="J19" s="93">
        <v>16069</v>
      </c>
      <c r="K19" s="93">
        <v>16269</v>
      </c>
      <c r="L19" s="93">
        <v>3330</v>
      </c>
      <c r="M19" s="148"/>
      <c r="P19"/>
      <c r="Q19"/>
      <c r="R19"/>
      <c r="S19"/>
      <c r="T19"/>
      <c r="U19"/>
    </row>
    <row r="20" spans="1:26">
      <c r="C20" s="160"/>
      <c r="D20" s="161"/>
      <c r="E20" s="162"/>
      <c r="F20" s="162"/>
      <c r="G20" s="162"/>
      <c r="H20" s="162"/>
      <c r="I20" s="162"/>
      <c r="J20" s="162"/>
      <c r="K20" s="162"/>
      <c r="L20" s="162"/>
      <c r="M20" s="148"/>
      <c r="P20"/>
      <c r="Q20"/>
      <c r="R20"/>
      <c r="S20"/>
      <c r="T20"/>
      <c r="U20"/>
    </row>
    <row r="21" spans="1:26">
      <c r="E21" s="37"/>
      <c r="F21" s="37"/>
      <c r="G21" s="37"/>
      <c r="H21" s="37"/>
      <c r="I21" s="37"/>
      <c r="J21" s="37"/>
      <c r="K21" s="37"/>
      <c r="L21" s="37"/>
      <c r="M21" s="37"/>
      <c r="P21"/>
      <c r="Q21"/>
      <c r="R21"/>
      <c r="S21"/>
      <c r="T21"/>
      <c r="U21"/>
      <c r="X21" s="60"/>
      <c r="Y21" s="60"/>
      <c r="Z21" s="60"/>
    </row>
    <row r="22" spans="1:26">
      <c r="C22" s="9" t="s">
        <v>238</v>
      </c>
      <c r="J22" s="135"/>
      <c r="K22" s="135"/>
      <c r="L22" s="135"/>
      <c r="M22" s="135"/>
      <c r="P22"/>
      <c r="Q22"/>
      <c r="R22"/>
      <c r="S22"/>
      <c r="T22"/>
      <c r="U22"/>
      <c r="X22" s="60"/>
      <c r="Y22" s="60"/>
      <c r="Z22" s="60"/>
    </row>
    <row r="23" spans="1:26" s="27" customFormat="1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8"/>
      <c r="O23" s="8"/>
      <c r="P23" s="8"/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B24" s="26"/>
      <c r="C24" s="172"/>
      <c r="D24" s="26"/>
      <c r="E24" s="26">
        <f>E6</f>
        <v>2019</v>
      </c>
      <c r="F24" s="26">
        <v>2020</v>
      </c>
      <c r="G24" s="26">
        <f>G6</f>
        <v>2021</v>
      </c>
      <c r="H24" s="26">
        <f>H6</f>
        <v>2022</v>
      </c>
      <c r="I24" s="26">
        <f>I6</f>
        <v>2023</v>
      </c>
      <c r="J24" s="26">
        <f>J6</f>
        <v>2024</v>
      </c>
      <c r="K24" s="26">
        <v>2025</v>
      </c>
      <c r="L24" s="26">
        <v>2026</v>
      </c>
      <c r="M24" s="26"/>
      <c r="N24" s="26"/>
      <c r="W24" s="60"/>
      <c r="X24" s="60"/>
      <c r="Y24" s="60"/>
    </row>
    <row r="25" spans="1:26" s="27" customFormat="1">
      <c r="B25" s="26"/>
      <c r="C25" s="26"/>
      <c r="D25" s="26" t="s">
        <v>11</v>
      </c>
      <c r="E25" s="38">
        <f t="shared" ref="E25:F30" si="0">E8</f>
        <v>1231817</v>
      </c>
      <c r="F25" s="38">
        <f t="shared" si="0"/>
        <v>505572</v>
      </c>
      <c r="G25" s="38">
        <f t="shared" ref="G25:J25" si="1">G8</f>
        <v>851678</v>
      </c>
      <c r="H25" s="38">
        <f t="shared" si="1"/>
        <v>1195576</v>
      </c>
      <c r="I25" s="38">
        <f t="shared" si="1"/>
        <v>1590796</v>
      </c>
      <c r="J25" s="38">
        <f t="shared" si="1"/>
        <v>1943503</v>
      </c>
      <c r="K25" s="38">
        <f t="shared" ref="K25:L30" si="2">SUM(K8:K8)</f>
        <v>2173705</v>
      </c>
      <c r="L25" s="38">
        <f t="shared" si="2"/>
        <v>499668</v>
      </c>
      <c r="M25" s="26"/>
      <c r="N25" s="26"/>
      <c r="W25" s="60"/>
      <c r="X25" s="60"/>
      <c r="Y25" s="60"/>
    </row>
    <row r="26" spans="1:26" s="27" customFormat="1">
      <c r="A26" s="64"/>
      <c r="B26" s="38"/>
      <c r="C26" s="26"/>
      <c r="D26" s="26" t="s">
        <v>12</v>
      </c>
      <c r="E26" s="38">
        <f t="shared" si="0"/>
        <v>114884</v>
      </c>
      <c r="F26" s="38">
        <f t="shared" si="0"/>
        <v>35765</v>
      </c>
      <c r="G26" s="38">
        <f t="shared" ref="G26:J26" si="3">G9</f>
        <v>56148</v>
      </c>
      <c r="H26" s="38">
        <f t="shared" si="3"/>
        <v>110128</v>
      </c>
      <c r="I26" s="38">
        <f t="shared" si="3"/>
        <v>139156</v>
      </c>
      <c r="J26" s="38">
        <f t="shared" si="3"/>
        <v>157736</v>
      </c>
      <c r="K26" s="38">
        <f t="shared" si="2"/>
        <v>191197</v>
      </c>
      <c r="L26" s="38">
        <f t="shared" si="2"/>
        <v>59105</v>
      </c>
      <c r="M26" s="26"/>
      <c r="N26" s="26"/>
      <c r="W26" s="60"/>
      <c r="X26" s="60"/>
      <c r="Y26" s="60"/>
    </row>
    <row r="27" spans="1:26" s="27" customFormat="1">
      <c r="A27" s="64"/>
      <c r="B27" s="38"/>
      <c r="C27" s="26"/>
      <c r="D27" s="26" t="s">
        <v>13</v>
      </c>
      <c r="E27" s="38">
        <f t="shared" si="0"/>
        <v>6264</v>
      </c>
      <c r="F27" s="38">
        <f t="shared" si="0"/>
        <v>2039</v>
      </c>
      <c r="G27" s="38">
        <f t="shared" ref="G27:J27" si="4">G10</f>
        <v>3455</v>
      </c>
      <c r="H27" s="38">
        <f t="shared" si="4"/>
        <v>7471</v>
      </c>
      <c r="I27" s="38">
        <f t="shared" si="4"/>
        <v>10313</v>
      </c>
      <c r="J27" s="38">
        <f t="shared" si="4"/>
        <v>12923</v>
      </c>
      <c r="K27" s="38">
        <f t="shared" si="2"/>
        <v>18102</v>
      </c>
      <c r="L27" s="38">
        <f t="shared" si="2"/>
        <v>4923</v>
      </c>
      <c r="M27" s="26"/>
      <c r="N27" s="26"/>
    </row>
    <row r="28" spans="1:26" s="27" customFormat="1">
      <c r="A28" s="64"/>
      <c r="B28" s="38"/>
      <c r="C28" s="26"/>
      <c r="D28" s="26" t="s">
        <v>14</v>
      </c>
      <c r="E28" s="38">
        <f t="shared" si="0"/>
        <v>331295</v>
      </c>
      <c r="F28" s="38">
        <f t="shared" si="0"/>
        <v>106361</v>
      </c>
      <c r="G28" s="38">
        <f t="shared" ref="G28:J28" si="5">G11</f>
        <v>135994</v>
      </c>
      <c r="H28" s="38">
        <f t="shared" si="5"/>
        <v>271716</v>
      </c>
      <c r="I28" s="38">
        <f t="shared" si="5"/>
        <v>365610</v>
      </c>
      <c r="J28" s="38">
        <f t="shared" si="5"/>
        <v>459184</v>
      </c>
      <c r="K28" s="38">
        <f t="shared" si="2"/>
        <v>538425</v>
      </c>
      <c r="L28" s="38">
        <f t="shared" si="2"/>
        <v>184344</v>
      </c>
      <c r="M28" s="26"/>
      <c r="N28" s="26"/>
    </row>
    <row r="29" spans="1:26" s="27" customFormat="1">
      <c r="A29" s="64"/>
      <c r="B29" s="38"/>
      <c r="C29" s="26"/>
      <c r="D29" s="26" t="s">
        <v>59</v>
      </c>
      <c r="E29" s="38">
        <f t="shared" si="0"/>
        <v>29693</v>
      </c>
      <c r="F29" s="38">
        <f t="shared" si="0"/>
        <v>14752</v>
      </c>
      <c r="G29" s="38">
        <f t="shared" ref="G29:J29" si="6">G12</f>
        <v>31301</v>
      </c>
      <c r="H29" s="38">
        <f t="shared" si="6"/>
        <v>39801</v>
      </c>
      <c r="I29" s="38">
        <f t="shared" si="6"/>
        <v>50388</v>
      </c>
      <c r="J29" s="38">
        <f t="shared" si="6"/>
        <v>56060</v>
      </c>
      <c r="K29" s="38">
        <f t="shared" si="2"/>
        <v>62795</v>
      </c>
      <c r="L29" s="38">
        <f t="shared" si="2"/>
        <v>14123</v>
      </c>
      <c r="M29" s="26"/>
      <c r="N29" s="26"/>
    </row>
    <row r="30" spans="1:26" s="27" customFormat="1">
      <c r="A30" s="64"/>
      <c r="B30" s="38"/>
      <c r="C30" s="26"/>
      <c r="D30" s="26" t="s">
        <v>60</v>
      </c>
      <c r="E30" s="38">
        <f t="shared" si="0"/>
        <v>999362</v>
      </c>
      <c r="F30" s="38">
        <f t="shared" si="0"/>
        <v>402705</v>
      </c>
      <c r="G30" s="38">
        <f t="shared" ref="G30:J30" si="7">G13</f>
        <v>637739</v>
      </c>
      <c r="H30" s="38">
        <f t="shared" si="7"/>
        <v>637501</v>
      </c>
      <c r="I30" s="38">
        <f t="shared" si="7"/>
        <v>558286</v>
      </c>
      <c r="J30" s="38">
        <f t="shared" si="7"/>
        <v>528059</v>
      </c>
      <c r="K30" s="38">
        <f t="shared" si="2"/>
        <v>547181</v>
      </c>
      <c r="L30" s="38">
        <f t="shared" si="2"/>
        <v>146766</v>
      </c>
      <c r="M30" s="26"/>
      <c r="N30" s="26"/>
    </row>
    <row r="31" spans="1:26" s="27" customFormat="1">
      <c r="A31" s="64"/>
      <c r="B31" s="64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pThrv1xOC68MmEs8NyYAp+KJ/yqdi3RsIwF/3C0I9T3qPfJGBZCttH2FR7LxwTw9eNBrojFdOY88edVTiS12iA==" saltValue="FCWJ4yFZkNYo9phXSZHmcA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8:C13"/>
    <mergeCell ref="C14:C19"/>
    <mergeCell ref="E6:E7"/>
    <mergeCell ref="G6:G7"/>
    <mergeCell ref="H6:H7"/>
    <mergeCell ref="F6:F7"/>
    <mergeCell ref="J6:J7"/>
    <mergeCell ref="L6:L7"/>
    <mergeCell ref="M6:M7"/>
    <mergeCell ref="I6:I7"/>
    <mergeCell ref="K6:K7"/>
  </mergeCells>
  <phoneticPr fontId="57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55" zoomScaleNormal="55" workbookViewId="0">
      <selection activeCell="N80" sqref="N80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1" width="12.7109375" style="8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E5" s="37"/>
      <c r="F5" s="37"/>
      <c r="G5" s="37"/>
      <c r="H5" s="37"/>
      <c r="I5" s="37"/>
      <c r="J5" s="37"/>
      <c r="K5" s="37"/>
      <c r="V5" s="60"/>
      <c r="W5" s="60"/>
      <c r="X5" s="60"/>
      <c r="Y5"/>
      <c r="Z5"/>
    </row>
    <row r="6" spans="2:34">
      <c r="D6" s="1"/>
      <c r="E6" s="177">
        <v>2019</v>
      </c>
      <c r="F6" s="177">
        <v>2020</v>
      </c>
      <c r="G6" s="177">
        <v>2021</v>
      </c>
      <c r="H6" s="177">
        <v>2022</v>
      </c>
      <c r="I6" s="177">
        <v>2023</v>
      </c>
      <c r="J6" s="177">
        <v>2024</v>
      </c>
      <c r="K6" s="177">
        <v>2025</v>
      </c>
      <c r="L6" s="177" t="s">
        <v>258</v>
      </c>
      <c r="M6" s="179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</row>
    <row r="7" spans="2:34">
      <c r="D7" s="1"/>
      <c r="E7" s="178"/>
      <c r="F7" s="178"/>
      <c r="G7" s="178"/>
      <c r="H7" s="178"/>
      <c r="I7" s="178"/>
      <c r="J7" s="178" t="s">
        <v>43</v>
      </c>
      <c r="K7" s="178" t="s">
        <v>43</v>
      </c>
      <c r="L7" s="178" t="s">
        <v>43</v>
      </c>
      <c r="M7" s="179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2:34">
      <c r="C8" s="180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3181867</v>
      </c>
      <c r="I8" s="88">
        <v>4260848</v>
      </c>
      <c r="J8" s="88">
        <v>5247670</v>
      </c>
      <c r="K8" s="88">
        <v>5843299</v>
      </c>
      <c r="L8" s="88">
        <v>1380163</v>
      </c>
      <c r="M8" s="148"/>
      <c r="N8" s="37"/>
    </row>
    <row r="9" spans="2:34">
      <c r="C9" s="180"/>
      <c r="D9" s="94" t="s">
        <v>12</v>
      </c>
      <c r="E9" s="89">
        <v>263628</v>
      </c>
      <c r="F9" s="89">
        <v>79446</v>
      </c>
      <c r="G9" s="89">
        <v>126751</v>
      </c>
      <c r="H9" s="89">
        <v>254536</v>
      </c>
      <c r="I9" s="89">
        <v>318052</v>
      </c>
      <c r="J9" s="89">
        <v>359849</v>
      </c>
      <c r="K9" s="89">
        <v>438857</v>
      </c>
      <c r="L9" s="89">
        <v>136265</v>
      </c>
      <c r="M9" s="148"/>
      <c r="N9" s="38"/>
    </row>
    <row r="10" spans="2:34">
      <c r="C10" s="180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24055</v>
      </c>
      <c r="K10" s="89">
        <v>31845</v>
      </c>
      <c r="L10" s="89">
        <v>7913</v>
      </c>
      <c r="M10" s="148"/>
      <c r="N10" s="37"/>
    </row>
    <row r="11" spans="2:34">
      <c r="C11" s="180"/>
      <c r="D11" s="94" t="s">
        <v>14</v>
      </c>
      <c r="E11" s="89">
        <v>873969</v>
      </c>
      <c r="F11" s="89">
        <v>244208</v>
      </c>
      <c r="G11" s="89">
        <v>289298</v>
      </c>
      <c r="H11" s="89">
        <v>655071</v>
      </c>
      <c r="I11" s="89">
        <v>918017</v>
      </c>
      <c r="J11" s="89">
        <v>1163469</v>
      </c>
      <c r="K11" s="89">
        <v>1351551</v>
      </c>
      <c r="L11" s="89">
        <v>439652</v>
      </c>
      <c r="M11" s="148"/>
      <c r="N11" s="37"/>
    </row>
    <row r="12" spans="2:34" ht="15" customHeight="1">
      <c r="C12" s="180"/>
      <c r="D12" s="94" t="s">
        <v>59</v>
      </c>
      <c r="E12" s="90">
        <v>83314</v>
      </c>
      <c r="F12" s="90">
        <v>36728</v>
      </c>
      <c r="G12" s="90">
        <v>74752</v>
      </c>
      <c r="H12" s="90">
        <v>101234</v>
      </c>
      <c r="I12" s="90">
        <v>128886</v>
      </c>
      <c r="J12" s="90">
        <v>147415</v>
      </c>
      <c r="K12" s="90">
        <v>158248</v>
      </c>
      <c r="L12" s="90">
        <v>32993</v>
      </c>
      <c r="M12" s="148"/>
      <c r="N12" s="37"/>
    </row>
    <row r="13" spans="2:34" ht="15" customHeight="1">
      <c r="C13" s="180"/>
      <c r="D13" s="94" t="s">
        <v>60</v>
      </c>
      <c r="E13" s="90">
        <v>3488004</v>
      </c>
      <c r="F13" s="90">
        <v>1045532</v>
      </c>
      <c r="G13" s="90">
        <v>1821038</v>
      </c>
      <c r="H13" s="90">
        <v>2333398</v>
      </c>
      <c r="I13" s="90">
        <v>2193499</v>
      </c>
      <c r="J13" s="90">
        <v>2109158</v>
      </c>
      <c r="K13" s="90">
        <v>2169880</v>
      </c>
      <c r="L13" s="90">
        <v>433407</v>
      </c>
      <c r="M13" s="148"/>
      <c r="N13" s="37"/>
    </row>
    <row r="14" spans="2:34" ht="15" customHeight="1">
      <c r="C14" s="180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127438</v>
      </c>
      <c r="I14" s="105">
        <v>170046</v>
      </c>
      <c r="J14" s="105">
        <v>196082</v>
      </c>
      <c r="K14" s="105">
        <v>223381</v>
      </c>
      <c r="L14" s="105">
        <v>89519</v>
      </c>
      <c r="M14" s="148"/>
    </row>
    <row r="15" spans="2:34">
      <c r="C15" s="180"/>
      <c r="D15" s="94" t="s">
        <v>12</v>
      </c>
      <c r="E15" s="104">
        <v>17378</v>
      </c>
      <c r="F15" s="104">
        <v>70840</v>
      </c>
      <c r="G15" s="104">
        <v>29101</v>
      </c>
      <c r="H15" s="104">
        <v>29979</v>
      </c>
      <c r="I15" s="104">
        <v>28986</v>
      </c>
      <c r="J15" s="104">
        <v>23324</v>
      </c>
      <c r="K15" s="104">
        <v>24661</v>
      </c>
      <c r="L15" s="104">
        <v>24242</v>
      </c>
      <c r="M15" s="148"/>
    </row>
    <row r="16" spans="2:34">
      <c r="C16" s="180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787</v>
      </c>
      <c r="K16" s="104">
        <v>1242</v>
      </c>
      <c r="L16" s="104">
        <v>537</v>
      </c>
      <c r="M16" s="148"/>
    </row>
    <row r="17" spans="2:24">
      <c r="C17" s="180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38977</v>
      </c>
      <c r="K17" s="104">
        <v>44671</v>
      </c>
      <c r="L17" s="104">
        <v>14435</v>
      </c>
      <c r="M17" s="148"/>
    </row>
    <row r="18" spans="2:24">
      <c r="C18" s="180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3717</v>
      </c>
      <c r="L18" s="104">
        <v>1011</v>
      </c>
      <c r="M18" s="148"/>
    </row>
    <row r="19" spans="2:24">
      <c r="C19" s="180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28467</v>
      </c>
      <c r="J19" s="114">
        <v>34070</v>
      </c>
      <c r="K19" s="114">
        <v>32512</v>
      </c>
      <c r="L19" s="114">
        <v>6557</v>
      </c>
      <c r="M19" s="148"/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E21" s="37"/>
      <c r="F21" s="37"/>
      <c r="G21" s="37"/>
      <c r="H21" s="37"/>
      <c r="I21" s="37"/>
      <c r="J21" s="37"/>
      <c r="K21" s="37"/>
      <c r="L21" s="37"/>
      <c r="M21" s="37"/>
      <c r="O21" s="37"/>
      <c r="S21" s="37"/>
      <c r="W21" s="60"/>
      <c r="X21" s="60"/>
    </row>
    <row r="22" spans="2:24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T22" s="37"/>
      <c r="U22" s="37"/>
      <c r="W22" s="60"/>
      <c r="X22" s="60"/>
    </row>
    <row r="23" spans="2:24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>
        <v>2026</v>
      </c>
      <c r="M24" s="27"/>
      <c r="N24" s="27"/>
      <c r="O24" s="27"/>
      <c r="P24" s="27"/>
      <c r="Q24" s="27"/>
      <c r="R24" s="55"/>
      <c r="S24" s="27"/>
      <c r="T24" s="27"/>
      <c r="U24" s="27"/>
      <c r="V24" s="60"/>
      <c r="W24" s="61"/>
    </row>
    <row r="25" spans="2:24" s="26" customFormat="1">
      <c r="B25" s="55"/>
      <c r="C25" s="55"/>
      <c r="D25" s="55" t="s">
        <v>11</v>
      </c>
      <c r="E25" s="147">
        <f t="shared" ref="E25:F30" si="0">E8</f>
        <v>3310325</v>
      </c>
      <c r="F25" s="147">
        <f t="shared" si="0"/>
        <v>1360233</v>
      </c>
      <c r="G25" s="147">
        <f t="shared" ref="G25:I25" si="1">G8</f>
        <v>2211639</v>
      </c>
      <c r="H25" s="147">
        <f t="shared" si="1"/>
        <v>3181867</v>
      </c>
      <c r="I25" s="147">
        <f t="shared" si="1"/>
        <v>4260848</v>
      </c>
      <c r="J25" s="147">
        <f t="shared" ref="J25" si="2">J8</f>
        <v>5247670</v>
      </c>
      <c r="K25" s="147">
        <f t="shared" ref="K25:L30" si="3">SUM(K8:K8)</f>
        <v>5843299</v>
      </c>
      <c r="L25" s="147">
        <f t="shared" si="3"/>
        <v>1380163</v>
      </c>
      <c r="M25" s="27"/>
      <c r="N25" s="27"/>
      <c r="O25" s="27"/>
      <c r="P25" s="27"/>
      <c r="Q25" s="27"/>
      <c r="R25" s="55"/>
      <c r="S25" s="27"/>
      <c r="T25" s="27"/>
      <c r="U25" s="27"/>
      <c r="V25" s="60"/>
      <c r="W25" s="61"/>
    </row>
    <row r="26" spans="2:24" s="26" customFormat="1">
      <c r="B26" s="55"/>
      <c r="C26" s="55"/>
      <c r="D26" s="55" t="s">
        <v>12</v>
      </c>
      <c r="E26" s="147">
        <f t="shared" si="0"/>
        <v>263628</v>
      </c>
      <c r="F26" s="147">
        <f t="shared" si="0"/>
        <v>79446</v>
      </c>
      <c r="G26" s="147">
        <f t="shared" ref="G26:I26" si="4">G9</f>
        <v>126751</v>
      </c>
      <c r="H26" s="147">
        <f t="shared" si="4"/>
        <v>254536</v>
      </c>
      <c r="I26" s="147">
        <f t="shared" si="4"/>
        <v>318052</v>
      </c>
      <c r="J26" s="147">
        <f t="shared" ref="J26" si="5">J9</f>
        <v>359849</v>
      </c>
      <c r="K26" s="147">
        <f t="shared" si="3"/>
        <v>438857</v>
      </c>
      <c r="L26" s="147">
        <f t="shared" si="3"/>
        <v>136265</v>
      </c>
      <c r="N26" s="40"/>
      <c r="O26" s="40"/>
      <c r="P26" s="40"/>
      <c r="Q26" s="40"/>
      <c r="R26" s="40"/>
      <c r="V26" s="61"/>
    </row>
    <row r="27" spans="2:24" s="26" customFormat="1">
      <c r="B27" s="55"/>
      <c r="C27" s="55"/>
      <c r="D27" s="55" t="s">
        <v>13</v>
      </c>
      <c r="E27" s="147">
        <f t="shared" si="0"/>
        <v>11672</v>
      </c>
      <c r="F27" s="147">
        <f t="shared" si="0"/>
        <v>3616</v>
      </c>
      <c r="G27" s="147">
        <f t="shared" ref="G27:I27" si="6">G10</f>
        <v>6084</v>
      </c>
      <c r="H27" s="147">
        <f t="shared" si="6"/>
        <v>12669</v>
      </c>
      <c r="I27" s="147">
        <f t="shared" si="6"/>
        <v>19418</v>
      </c>
      <c r="J27" s="147">
        <f t="shared" ref="J27" si="7">J10</f>
        <v>24055</v>
      </c>
      <c r="K27" s="147">
        <f t="shared" si="3"/>
        <v>31845</v>
      </c>
      <c r="L27" s="147">
        <f t="shared" si="3"/>
        <v>7913</v>
      </c>
      <c r="N27" s="40"/>
      <c r="O27" s="40"/>
      <c r="P27" s="40"/>
      <c r="Q27" s="40"/>
      <c r="R27" s="40"/>
      <c r="V27" s="61"/>
    </row>
    <row r="28" spans="2:24" s="26" customFormat="1">
      <c r="B28" s="55"/>
      <c r="C28" s="55"/>
      <c r="D28" s="55" t="s">
        <v>14</v>
      </c>
      <c r="E28" s="147">
        <f t="shared" si="0"/>
        <v>873969</v>
      </c>
      <c r="F28" s="147">
        <f t="shared" si="0"/>
        <v>244208</v>
      </c>
      <c r="G28" s="147">
        <f t="shared" ref="G28:I28" si="8">G11</f>
        <v>289298</v>
      </c>
      <c r="H28" s="147">
        <f t="shared" si="8"/>
        <v>655071</v>
      </c>
      <c r="I28" s="147">
        <f t="shared" si="8"/>
        <v>918017</v>
      </c>
      <c r="J28" s="147">
        <f t="shared" ref="J28" si="9">J11</f>
        <v>1163469</v>
      </c>
      <c r="K28" s="147">
        <f t="shared" si="3"/>
        <v>1351551</v>
      </c>
      <c r="L28" s="147">
        <f t="shared" si="3"/>
        <v>439652</v>
      </c>
      <c r="N28" s="40"/>
      <c r="O28" s="40"/>
      <c r="P28" s="40"/>
      <c r="Q28" s="40"/>
      <c r="R28" s="40"/>
    </row>
    <row r="29" spans="2:24" s="26" customFormat="1">
      <c r="B29" s="55"/>
      <c r="C29" s="55"/>
      <c r="D29" s="55" t="s">
        <v>59</v>
      </c>
      <c r="E29" s="147">
        <f t="shared" si="0"/>
        <v>83314</v>
      </c>
      <c r="F29" s="147">
        <f t="shared" si="0"/>
        <v>36728</v>
      </c>
      <c r="G29" s="147">
        <f t="shared" ref="G29:I29" si="10">G12</f>
        <v>74752</v>
      </c>
      <c r="H29" s="147">
        <f t="shared" si="10"/>
        <v>101234</v>
      </c>
      <c r="I29" s="147">
        <f t="shared" si="10"/>
        <v>128886</v>
      </c>
      <c r="J29" s="147">
        <f t="shared" ref="J29" si="11">J12</f>
        <v>147415</v>
      </c>
      <c r="K29" s="147">
        <f t="shared" si="3"/>
        <v>158248</v>
      </c>
      <c r="L29" s="147">
        <f t="shared" si="3"/>
        <v>32993</v>
      </c>
      <c r="M29" s="40"/>
      <c r="N29" s="40" t="s">
        <v>137</v>
      </c>
      <c r="O29" s="40"/>
      <c r="P29" s="40"/>
      <c r="Q29" s="40"/>
      <c r="R29" s="40"/>
    </row>
    <row r="30" spans="2:24" s="26" customFormat="1">
      <c r="B30" s="55"/>
      <c r="C30" s="55"/>
      <c r="D30" s="55" t="s">
        <v>60</v>
      </c>
      <c r="E30" s="147">
        <f t="shared" si="0"/>
        <v>3488004</v>
      </c>
      <c r="F30" s="147">
        <f t="shared" si="0"/>
        <v>1045532</v>
      </c>
      <c r="G30" s="147">
        <f t="shared" ref="G30:I30" si="12">G13</f>
        <v>1821038</v>
      </c>
      <c r="H30" s="147">
        <f t="shared" si="12"/>
        <v>2333398</v>
      </c>
      <c r="I30" s="147">
        <f t="shared" si="12"/>
        <v>2193499</v>
      </c>
      <c r="J30" s="147">
        <f t="shared" ref="J30" si="13">J13</f>
        <v>2109158</v>
      </c>
      <c r="K30" s="147">
        <f t="shared" si="3"/>
        <v>2169880</v>
      </c>
      <c r="L30" s="147">
        <f t="shared" si="3"/>
        <v>433407</v>
      </c>
      <c r="M30" s="40"/>
      <c r="N30" s="40"/>
      <c r="O30" s="40"/>
      <c r="P30" s="40"/>
      <c r="Q30" s="40"/>
      <c r="R30" s="40"/>
    </row>
    <row r="31" spans="2:24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131"/>
      <c r="M32" s="131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24"/>
      <c r="E33" s="124"/>
      <c r="F33" s="124"/>
      <c r="G33" s="124"/>
      <c r="H33" s="125"/>
      <c r="I33" s="125"/>
      <c r="J33" s="125"/>
      <c r="K33" s="125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24"/>
      <c r="E34" s="124"/>
      <c r="F34" s="124"/>
      <c r="G34" s="124"/>
      <c r="H34" s="125"/>
      <c r="I34" s="125"/>
      <c r="J34" s="125"/>
      <c r="K34" s="125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24"/>
      <c r="E35" s="124"/>
      <c r="F35" s="124"/>
      <c r="G35" s="124"/>
      <c r="H35" s="125"/>
      <c r="I35" s="125"/>
      <c r="J35" s="125"/>
      <c r="K35" s="125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8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CS4Nhk/HMOHuge/hKWhA28PDHs9EwPfVM7ivvR9ZYnFRrsPtD3yaKO7dZ7SPGUJkLZqbW+SZf80v8xQ1v6upKQ==" saltValue="a8H+ahCUDL26soXhMRgzxQ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C8:C13"/>
    <mergeCell ref="C14:C19"/>
    <mergeCell ref="E6:E7"/>
    <mergeCell ref="G6:G7"/>
    <mergeCell ref="H6:H7"/>
    <mergeCell ref="F6:F7"/>
    <mergeCell ref="J6:J7"/>
    <mergeCell ref="L6:L7"/>
    <mergeCell ref="M6:M7"/>
    <mergeCell ref="I6:I7"/>
    <mergeCell ref="K6:K7"/>
  </mergeCells>
  <phoneticPr fontId="57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81" t="s">
        <v>183</v>
      </c>
      <c r="C1" s="181"/>
      <c r="D1" s="181"/>
      <c r="E1" s="181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4529562</v>
      </c>
      <c r="C3" s="72">
        <f>SUM('4. Podróżni OT'!H8:H13)</f>
        <v>6538775</v>
      </c>
      <c r="D3" s="72">
        <f>SUM('4. Podróżni OT'!I8:I13)</f>
        <v>7838720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273363</v>
      </c>
      <c r="I4" s="70"/>
    </row>
    <row r="5" spans="1:9">
      <c r="A5" t="s">
        <v>185</v>
      </c>
      <c r="B5" s="73">
        <f t="shared" ref="B5:D5" si="0">B3-B4</f>
        <v>4070915</v>
      </c>
      <c r="C5" s="73">
        <f t="shared" si="0"/>
        <v>6298995</v>
      </c>
      <c r="D5" s="73">
        <f t="shared" si="0"/>
        <v>7565357</v>
      </c>
    </row>
    <row r="6" spans="1:9">
      <c r="A6" t="s">
        <v>193</v>
      </c>
      <c r="B6" s="71">
        <f t="shared" ref="B6:D6" si="1">B3/1000000</f>
        <v>4.5295620000000003</v>
      </c>
      <c r="C6" s="71">
        <f t="shared" si="1"/>
        <v>6.5387750000000002</v>
      </c>
      <c r="D6" s="71">
        <f t="shared" si="1"/>
        <v>7.8387200000000004</v>
      </c>
      <c r="E6" t="s">
        <v>193</v>
      </c>
    </row>
    <row r="7" spans="1:9">
      <c r="A7" t="s">
        <v>194</v>
      </c>
      <c r="B7" s="71">
        <f>B5/1000000</f>
        <v>4.0709150000000003</v>
      </c>
      <c r="C7" s="71">
        <f t="shared" ref="C7:D7" si="2">C5/1000000</f>
        <v>6.2989949999999997</v>
      </c>
      <c r="D7" s="71">
        <f t="shared" si="2"/>
        <v>7.5653569999999997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0.44357776756339806</v>
      </c>
      <c r="D10" s="70">
        <f>D3/C3-1</f>
        <v>0.19880558667334469</v>
      </c>
    </row>
    <row r="11" spans="1:9">
      <c r="A11" t="s">
        <v>194</v>
      </c>
      <c r="B11" s="70"/>
      <c r="C11" s="70">
        <f>C5/B5-1</f>
        <v>0.54731675802614399</v>
      </c>
      <c r="D11" s="70">
        <f>D5/C5-1</f>
        <v>0.2010419122415561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0.73056909255243663</v>
      </c>
    </row>
    <row r="14" spans="1:9">
      <c r="A14" t="s">
        <v>194</v>
      </c>
      <c r="D14" s="70">
        <f>D5/B5-1</f>
        <v>0.858392277903125</v>
      </c>
    </row>
    <row r="15" spans="1:9">
      <c r="B15" s="181" t="s">
        <v>190</v>
      </c>
      <c r="C15" s="181"/>
      <c r="D15" s="181"/>
      <c r="E15" s="181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3978508</v>
      </c>
      <c r="D17" s="72">
        <f>SUM('3. Umowy OT'!I8:I13)</f>
        <v>2714549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120320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3689294</v>
      </c>
      <c r="D19" s="73">
        <f t="shared" ref="D19" si="6">D17-D18</f>
        <v>2594229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3.9785080000000002</v>
      </c>
      <c r="D20" s="71">
        <f t="shared" si="7"/>
        <v>2.7145489999999999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3.6892939999999999</v>
      </c>
      <c r="D21" s="71">
        <f t="shared" si="8"/>
        <v>2.5942289999999999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0.46629049704881309</v>
      </c>
      <c r="D24" s="70">
        <f>D17/C17-1</f>
        <v>-0.31769673455476277</v>
      </c>
      <c r="E24" s="70"/>
    </row>
    <row r="25" spans="1:26">
      <c r="A25" t="s">
        <v>194</v>
      </c>
      <c r="B25" s="70"/>
      <c r="C25" s="70">
        <f>C19/B19-1</f>
        <v>0.42048078422464052</v>
      </c>
      <c r="D25" s="70">
        <f>D19/C19-1</f>
        <v>-0.29682237306107895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4.5479422772509714E-4</v>
      </c>
      <c r="E27" s="70"/>
    </row>
    <row r="28" spans="1:26">
      <c r="A28" t="s">
        <v>194</v>
      </c>
      <c r="D28" s="70">
        <f>D19/B19-1</f>
        <v>-1.1496930365795244E-3</v>
      </c>
      <c r="E28" s="74"/>
    </row>
    <row r="29" spans="1:26">
      <c r="D29" t="s">
        <v>184</v>
      </c>
      <c r="T29" s="181" t="s">
        <v>183</v>
      </c>
      <c r="U29" s="181"/>
      <c r="V29" s="181"/>
      <c r="W29" s="181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82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82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82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82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82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82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82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82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82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82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82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82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81" t="s">
        <v>183</v>
      </c>
      <c r="U42" s="181"/>
      <c r="V42" s="181"/>
      <c r="W42" s="181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85" t="s">
        <v>22</v>
      </c>
      <c r="D49" s="187" t="s">
        <v>23</v>
      </c>
      <c r="E49" s="187" t="s">
        <v>24</v>
      </c>
      <c r="F49" s="187" t="s">
        <v>25</v>
      </c>
      <c r="G49" s="187" t="s">
        <v>26</v>
      </c>
      <c r="H49" s="187" t="s">
        <v>27</v>
      </c>
      <c r="I49" s="187" t="s">
        <v>28</v>
      </c>
      <c r="J49" s="187" t="s">
        <v>29</v>
      </c>
      <c r="K49" s="187" t="s">
        <v>30</v>
      </c>
      <c r="L49" s="187" t="s">
        <v>31</v>
      </c>
      <c r="M49" s="187" t="s">
        <v>32</v>
      </c>
      <c r="N49" s="183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86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4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81"/>
      <c r="U52" s="181"/>
      <c r="V52" s="181"/>
      <c r="W52" s="181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1:E1"/>
    <mergeCell ref="B15:E15"/>
    <mergeCell ref="B31:B36"/>
    <mergeCell ref="B37:B42"/>
    <mergeCell ref="T29:W2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zoomScale="85" zoomScaleNormal="85" workbookViewId="0">
      <selection activeCell="M65" sqref="M65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2" width="12.7109375" style="8" customWidth="1"/>
    <col min="13" max="14" width="11.140625" style="8" customWidth="1"/>
    <col min="15" max="15" width="10.28515625" style="8" customWidth="1"/>
    <col min="16" max="16" width="11.28515625" style="8" customWidth="1"/>
    <col min="17" max="17" width="11" style="8" customWidth="1"/>
    <col min="18" max="18" width="12.28515625" style="8" customWidth="1"/>
    <col min="19" max="19" width="10.7109375" style="8" customWidth="1"/>
    <col min="20" max="20" width="11" style="8" customWidth="1"/>
    <col min="21" max="24" width="9.140625" style="8" customWidth="1"/>
    <col min="25" max="27" width="9.7109375" style="8" bestFit="1" customWidth="1"/>
    <col min="28" max="28" width="9.7109375" style="8" customWidth="1"/>
    <col min="29" max="30" width="9.7109375" style="8" bestFit="1" customWidth="1"/>
    <col min="31" max="16384" width="9.140625" style="8"/>
  </cols>
  <sheetData>
    <row r="1" spans="2:35">
      <c r="AC1" s="60"/>
      <c r="AD1" s="60"/>
      <c r="AF1" s="60"/>
      <c r="AG1" s="60"/>
      <c r="AI1" s="60"/>
    </row>
    <row r="2" spans="2:35">
      <c r="B2" s="7" t="s">
        <v>3</v>
      </c>
      <c r="E2" s="37"/>
      <c r="F2" s="37"/>
      <c r="G2" s="37"/>
      <c r="H2" s="37"/>
      <c r="I2" s="37"/>
      <c r="J2" s="37"/>
      <c r="K2" s="37"/>
      <c r="L2" s="37"/>
      <c r="AB2" s="60"/>
      <c r="AC2" s="60"/>
      <c r="AD2" s="60"/>
      <c r="AE2" s="60"/>
      <c r="AF2" s="60"/>
      <c r="AH2" s="60"/>
    </row>
    <row r="3" spans="2:35">
      <c r="AC3" s="60"/>
      <c r="AD3" s="60"/>
      <c r="AE3" s="60"/>
      <c r="AF3" s="60"/>
      <c r="AG3" s="60"/>
      <c r="AI3" s="60"/>
    </row>
    <row r="4" spans="2:35">
      <c r="C4" s="9" t="s">
        <v>229</v>
      </c>
      <c r="AC4" s="60"/>
      <c r="AD4" s="60"/>
      <c r="AE4" s="60"/>
      <c r="AF4" s="60"/>
      <c r="AG4" s="60"/>
      <c r="AI4" s="60"/>
    </row>
    <row r="5" spans="2:35">
      <c r="C5" s="9"/>
      <c r="E5" s="37"/>
      <c r="F5" s="37"/>
      <c r="G5" s="37"/>
      <c r="H5" s="37"/>
      <c r="I5" s="37"/>
      <c r="J5" s="37"/>
      <c r="K5" s="37"/>
      <c r="L5" s="37"/>
      <c r="AC5" s="60"/>
      <c r="AD5" s="60"/>
      <c r="AE5" s="60"/>
      <c r="AF5" s="60"/>
      <c r="AG5" s="60"/>
      <c r="AI5" s="60"/>
    </row>
    <row r="6" spans="2:35">
      <c r="D6" s="1"/>
      <c r="E6" s="177">
        <v>2019</v>
      </c>
      <c r="F6" s="177">
        <v>2020</v>
      </c>
      <c r="G6" s="177">
        <v>2021</v>
      </c>
      <c r="H6" s="177">
        <v>2022</v>
      </c>
      <c r="I6" s="177">
        <v>2023</v>
      </c>
      <c r="J6" s="177">
        <v>2024</v>
      </c>
      <c r="K6" s="177">
        <v>2025</v>
      </c>
      <c r="L6" s="177" t="s">
        <v>258</v>
      </c>
    </row>
    <row r="7" spans="2:35">
      <c r="D7" s="1"/>
      <c r="E7" s="178"/>
      <c r="F7" s="178"/>
      <c r="G7" s="178"/>
      <c r="H7" s="178"/>
      <c r="I7" s="178"/>
      <c r="J7" s="178" t="s">
        <v>43</v>
      </c>
      <c r="K7" s="178" t="s">
        <v>43</v>
      </c>
      <c r="L7" s="178" t="s">
        <v>43</v>
      </c>
    </row>
    <row r="8" spans="2:35" ht="15" customHeight="1">
      <c r="C8" s="180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2392</v>
      </c>
      <c r="K8" s="88">
        <v>3606</v>
      </c>
      <c r="L8" s="88">
        <v>722</v>
      </c>
      <c r="M8" s="37"/>
      <c r="O8" s="96"/>
      <c r="P8" s="96"/>
      <c r="Q8" s="96"/>
      <c r="R8" s="96"/>
      <c r="S8" s="96"/>
      <c r="T8" s="96"/>
      <c r="U8" s="96"/>
      <c r="V8" s="96"/>
      <c r="W8" s="96"/>
      <c r="X8" s="96"/>
    </row>
    <row r="9" spans="2:35">
      <c r="C9" s="180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721</v>
      </c>
      <c r="L9" s="89">
        <v>202</v>
      </c>
      <c r="M9" s="37"/>
    </row>
    <row r="10" spans="2:35">
      <c r="C10" s="180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4697</v>
      </c>
      <c r="L10" s="89">
        <v>1208</v>
      </c>
      <c r="M10" s="37"/>
    </row>
    <row r="11" spans="2:35">
      <c r="C11" s="180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2059</v>
      </c>
      <c r="L11" s="89">
        <v>352</v>
      </c>
      <c r="M11" s="37"/>
    </row>
    <row r="12" spans="2:35">
      <c r="C12" s="180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15597</v>
      </c>
      <c r="J12" s="90">
        <v>3660</v>
      </c>
      <c r="K12" s="90">
        <v>4507</v>
      </c>
      <c r="L12" s="90">
        <v>748</v>
      </c>
      <c r="M12" s="37"/>
    </row>
    <row r="13" spans="2:35" ht="15" customHeight="1">
      <c r="C13" s="180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158</v>
      </c>
      <c r="L13" s="105">
        <v>31</v>
      </c>
    </row>
    <row r="14" spans="2:35">
      <c r="C14" s="180"/>
      <c r="D14" s="94" t="s">
        <v>12</v>
      </c>
      <c r="E14" s="104">
        <v>0</v>
      </c>
      <c r="F14" s="104">
        <v>0</v>
      </c>
      <c r="G14" s="104">
        <v>0</v>
      </c>
      <c r="H14" s="104">
        <v>1</v>
      </c>
      <c r="I14" s="104">
        <v>2</v>
      </c>
      <c r="J14" s="104">
        <v>0</v>
      </c>
      <c r="K14" s="104">
        <v>4</v>
      </c>
      <c r="L14" s="104">
        <v>16</v>
      </c>
    </row>
    <row r="15" spans="2:35">
      <c r="C15" s="180"/>
      <c r="D15" s="94" t="s">
        <v>13</v>
      </c>
      <c r="E15" s="104">
        <v>113</v>
      </c>
      <c r="F15" s="104">
        <v>771</v>
      </c>
      <c r="G15" s="104">
        <v>477</v>
      </c>
      <c r="H15" s="104">
        <v>363</v>
      </c>
      <c r="I15" s="104">
        <v>366</v>
      </c>
      <c r="J15" s="104">
        <v>395</v>
      </c>
      <c r="K15" s="104">
        <v>195</v>
      </c>
      <c r="L15" s="104">
        <v>25</v>
      </c>
    </row>
    <row r="16" spans="2:35">
      <c r="C16" s="180"/>
      <c r="D16" s="94" t="s">
        <v>14</v>
      </c>
      <c r="E16" s="104">
        <v>1</v>
      </c>
      <c r="F16" s="104">
        <v>30</v>
      </c>
      <c r="G16" s="104">
        <v>0</v>
      </c>
      <c r="H16" s="104">
        <v>4</v>
      </c>
      <c r="I16" s="104">
        <v>7</v>
      </c>
      <c r="J16" s="104">
        <v>1</v>
      </c>
      <c r="K16" s="104">
        <v>2</v>
      </c>
      <c r="L16" s="104">
        <v>0</v>
      </c>
    </row>
    <row r="17" spans="3:33">
      <c r="C17" s="180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159</v>
      </c>
      <c r="L17" s="114">
        <v>32</v>
      </c>
    </row>
    <row r="18" spans="3:33">
      <c r="E18" s="37"/>
      <c r="F18" s="37"/>
      <c r="G18" s="37"/>
      <c r="H18" s="37"/>
      <c r="I18" s="37"/>
      <c r="J18" s="37"/>
      <c r="K18" s="37"/>
      <c r="L18" s="37"/>
      <c r="N18" s="37"/>
      <c r="R18" s="37"/>
      <c r="U18" s="37"/>
      <c r="V18" s="37"/>
      <c r="Z18" s="37"/>
      <c r="AA18" s="69"/>
      <c r="AB18" s="69"/>
      <c r="AC18" s="60"/>
      <c r="AD18" s="60"/>
      <c r="AE18" s="60"/>
      <c r="AF18" s="60"/>
      <c r="AG18" s="60"/>
    </row>
    <row r="19" spans="3:33">
      <c r="E19" s="37"/>
      <c r="F19" s="37"/>
      <c r="G19" s="37"/>
      <c r="H19" s="37"/>
      <c r="I19" s="37"/>
      <c r="J19" s="37"/>
      <c r="K19" s="37"/>
      <c r="L19" s="37"/>
      <c r="N19" s="37"/>
      <c r="R19" s="37"/>
      <c r="U19" s="37"/>
      <c r="V19" s="37"/>
      <c r="Z19" s="37"/>
      <c r="AA19" s="69"/>
      <c r="AB19" s="69"/>
      <c r="AC19" s="60"/>
      <c r="AD19" s="60"/>
      <c r="AE19" s="60"/>
      <c r="AF19" s="60"/>
      <c r="AG19" s="60"/>
    </row>
    <row r="20" spans="3:33">
      <c r="C20" s="9" t="s">
        <v>228</v>
      </c>
      <c r="AA20" s="56"/>
      <c r="AB20" s="56"/>
      <c r="AC20" s="60"/>
      <c r="AD20" s="60"/>
      <c r="AE20" s="60"/>
      <c r="AF20" s="60"/>
      <c r="AG20" s="60"/>
    </row>
    <row r="21" spans="3:33" s="27" customFormat="1">
      <c r="AD21" s="60"/>
      <c r="AE21" s="60"/>
    </row>
    <row r="22" spans="3:33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136">
        <v>2026</v>
      </c>
      <c r="M22" s="27"/>
      <c r="N22" s="27"/>
      <c r="O22" s="27"/>
    </row>
    <row r="23" spans="3:33" s="26" customFormat="1">
      <c r="C23" s="136"/>
      <c r="D23" s="136" t="s">
        <v>11</v>
      </c>
      <c r="E23" s="137">
        <f>E8</f>
        <v>4508</v>
      </c>
      <c r="F23" s="137">
        <f t="shared" ref="F23:L23" si="0">F8</f>
        <v>1497</v>
      </c>
      <c r="G23" s="137">
        <f t="shared" si="0"/>
        <v>1298</v>
      </c>
      <c r="H23" s="137">
        <f t="shared" si="0"/>
        <v>2904</v>
      </c>
      <c r="I23" s="137">
        <f t="shared" si="0"/>
        <v>3418</v>
      </c>
      <c r="J23" s="137">
        <f t="shared" si="0"/>
        <v>2392</v>
      </c>
      <c r="K23" s="137">
        <f t="shared" si="0"/>
        <v>3606</v>
      </c>
      <c r="L23" s="137">
        <f t="shared" si="0"/>
        <v>722</v>
      </c>
      <c r="M23" s="27"/>
      <c r="N23" s="27"/>
      <c r="O23" s="27"/>
    </row>
    <row r="24" spans="3:33" s="26" customFormat="1">
      <c r="C24" s="136"/>
      <c r="D24" s="136" t="s">
        <v>12</v>
      </c>
      <c r="E24" s="137">
        <f t="shared" ref="E24" si="1">E9</f>
        <v>35</v>
      </c>
      <c r="F24" s="137">
        <f t="shared" ref="F24:L24" si="2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si="2"/>
        <v>158</v>
      </c>
      <c r="K24" s="137">
        <f t="shared" si="2"/>
        <v>721</v>
      </c>
      <c r="L24" s="137">
        <f t="shared" si="2"/>
        <v>202</v>
      </c>
      <c r="M24" s="27"/>
      <c r="N24" s="27"/>
      <c r="O24" s="27"/>
    </row>
    <row r="25" spans="3:33" s="26" customFormat="1">
      <c r="C25" s="136"/>
      <c r="D25" s="136" t="s">
        <v>13</v>
      </c>
      <c r="E25" s="137">
        <f t="shared" ref="E25" si="3">E10</f>
        <v>8982</v>
      </c>
      <c r="F25" s="137">
        <f t="shared" ref="F25:L25" si="4">F10</f>
        <v>3595</v>
      </c>
      <c r="G25" s="137">
        <f t="shared" si="4"/>
        <v>2860</v>
      </c>
      <c r="H25" s="137">
        <f t="shared" si="4"/>
        <v>4876</v>
      </c>
      <c r="I25" s="137">
        <f t="shared" si="4"/>
        <v>5306</v>
      </c>
      <c r="J25" s="137">
        <f t="shared" si="4"/>
        <v>4152</v>
      </c>
      <c r="K25" s="137">
        <f t="shared" si="4"/>
        <v>4697</v>
      </c>
      <c r="L25" s="137">
        <f t="shared" si="4"/>
        <v>1208</v>
      </c>
      <c r="M25" s="27"/>
      <c r="N25" s="27"/>
      <c r="O25" s="27"/>
    </row>
    <row r="26" spans="3:33" s="26" customFormat="1">
      <c r="C26" s="136"/>
      <c r="D26" s="136" t="s">
        <v>14</v>
      </c>
      <c r="E26" s="137">
        <f t="shared" ref="E26" si="5">E11</f>
        <v>425</v>
      </c>
      <c r="F26" s="137">
        <f t="shared" ref="F26:L26" si="6">F11</f>
        <v>285</v>
      </c>
      <c r="G26" s="137">
        <f t="shared" si="6"/>
        <v>235</v>
      </c>
      <c r="H26" s="137">
        <f t="shared" si="6"/>
        <v>530</v>
      </c>
      <c r="I26" s="137">
        <f t="shared" si="6"/>
        <v>1881</v>
      </c>
      <c r="J26" s="137">
        <f t="shared" si="6"/>
        <v>1358</v>
      </c>
      <c r="K26" s="137">
        <f t="shared" si="6"/>
        <v>2059</v>
      </c>
      <c r="L26" s="137">
        <f t="shared" si="6"/>
        <v>352</v>
      </c>
      <c r="M26" s="27"/>
      <c r="N26" s="27"/>
      <c r="O26" s="27"/>
    </row>
    <row r="27" spans="3:33" s="26" customFormat="1">
      <c r="C27" s="136"/>
      <c r="D27" s="136" t="s">
        <v>59</v>
      </c>
      <c r="E27" s="137">
        <f t="shared" ref="E27" si="7">E12</f>
        <v>4350</v>
      </c>
      <c r="F27" s="137">
        <f t="shared" ref="F27:L27" si="8">F12</f>
        <v>1795</v>
      </c>
      <c r="G27" s="137">
        <f t="shared" si="8"/>
        <v>3154</v>
      </c>
      <c r="H27" s="137">
        <f t="shared" si="8"/>
        <v>9158</v>
      </c>
      <c r="I27" s="137">
        <f t="shared" si="8"/>
        <v>15597</v>
      </c>
      <c r="J27" s="137">
        <f t="shared" si="8"/>
        <v>3660</v>
      </c>
      <c r="K27" s="137">
        <f t="shared" si="8"/>
        <v>4507</v>
      </c>
      <c r="L27" s="137">
        <f t="shared" si="8"/>
        <v>748</v>
      </c>
      <c r="M27" s="27"/>
      <c r="N27" s="27"/>
      <c r="O27" s="27"/>
    </row>
    <row r="28" spans="3:33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7"/>
      <c r="M28" s="27"/>
      <c r="N28" s="64"/>
      <c r="O28" s="64"/>
      <c r="P28" s="64"/>
      <c r="Q28" s="38"/>
      <c r="R28" s="38"/>
      <c r="S28" s="41"/>
    </row>
    <row r="29" spans="3:33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7"/>
      <c r="M29" s="27"/>
      <c r="N29" s="64"/>
      <c r="O29" s="64"/>
      <c r="P29" s="64"/>
      <c r="Q29" s="38"/>
      <c r="R29" s="38"/>
      <c r="S29" s="41"/>
    </row>
    <row r="30" spans="3:33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27"/>
      <c r="N30" s="64"/>
      <c r="O30" s="64"/>
      <c r="P30" s="64"/>
      <c r="Q30" s="38"/>
      <c r="R30" s="38"/>
      <c r="S30" s="41"/>
    </row>
    <row r="31" spans="3:33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27"/>
      <c r="N31" s="64"/>
      <c r="O31" s="64"/>
      <c r="P31" s="64"/>
      <c r="Q31" s="38"/>
      <c r="R31" s="38"/>
      <c r="S31" s="41"/>
    </row>
    <row r="32" spans="3:33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64"/>
      <c r="M32" s="27"/>
      <c r="N32" s="64"/>
      <c r="O32" s="64"/>
      <c r="P32" s="64"/>
      <c r="Q32" s="38"/>
      <c r="R32" s="38"/>
      <c r="S32" s="41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7"/>
      <c r="F43" s="37"/>
      <c r="G43" s="37"/>
      <c r="H43" s="37"/>
      <c r="I43" s="37"/>
      <c r="J43" s="37"/>
      <c r="K43" s="37"/>
      <c r="L43" s="37"/>
      <c r="M43" s="37"/>
      <c r="Q43" s="37"/>
      <c r="T43" s="37"/>
      <c r="U43" s="37"/>
      <c r="Y43" s="37"/>
    </row>
    <row r="44" spans="5:25">
      <c r="E44" s="37"/>
      <c r="F44" s="37"/>
      <c r="G44" s="37"/>
      <c r="H44" s="37"/>
      <c r="I44" s="37"/>
      <c r="J44" s="37"/>
      <c r="K44" s="37"/>
      <c r="L44" s="37"/>
      <c r="M44" s="37"/>
      <c r="Q44" s="37"/>
      <c r="U44" s="37"/>
      <c r="Y44" s="37"/>
    </row>
    <row r="45" spans="5:25">
      <c r="E45" s="37"/>
      <c r="F45" s="37"/>
      <c r="G45" s="37"/>
      <c r="H45" s="37"/>
      <c r="I45" s="37"/>
      <c r="J45" s="37"/>
      <c r="K45" s="37"/>
      <c r="L45" s="37"/>
      <c r="M45" s="37"/>
      <c r="Q45" s="37"/>
      <c r="U45" s="37"/>
      <c r="Y45" s="37"/>
    </row>
  </sheetData>
  <sheetProtection algorithmName="SHA-512" hashValue="fCFtufZJaGvQsPeBfl0GmYWlUv+GVfsEYjtayOvy1mINO5UFDkLrSy3MqDKHfkFW5xWLWh/aiG6DIEV2S6DsbQ==" saltValue="QPBr5W9E1MdVuYDgDPrCd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C13:C17"/>
    <mergeCell ref="E6:E7"/>
    <mergeCell ref="G6:G7"/>
    <mergeCell ref="H6:H7"/>
    <mergeCell ref="F6:F7"/>
    <mergeCell ref="J6:J7"/>
    <mergeCell ref="L6:L7"/>
    <mergeCell ref="I6:I7"/>
    <mergeCell ref="K6:K7"/>
    <mergeCell ref="C8:C12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6"/>
  <sheetViews>
    <sheetView showGridLines="0" topLeftCell="A19" zoomScale="85" zoomScaleNormal="85" workbookViewId="0">
      <selection activeCell="L68" sqref="L68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1" width="12.7109375" style="8" customWidth="1"/>
    <col min="12" max="12" width="11.140625" style="8" customWidth="1"/>
    <col min="13" max="13" width="9.85546875" style="8" bestFit="1" customWidth="1"/>
    <col min="14" max="14" width="9" style="8" bestFit="1" customWidth="1"/>
    <col min="15" max="15" width="9" style="8" customWidth="1"/>
    <col min="16" max="16" width="10.14062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9" style="8" bestFit="1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60"/>
      <c r="AP1" s="60"/>
      <c r="AR1" s="60"/>
      <c r="AS1" s="60"/>
      <c r="AU1" s="60"/>
    </row>
    <row r="2" spans="2:47">
      <c r="B2" s="7" t="s">
        <v>3</v>
      </c>
      <c r="W2" s="7"/>
      <c r="AO2" s="60"/>
      <c r="AP2" s="60"/>
      <c r="AQ2" s="60"/>
      <c r="AR2" s="60"/>
      <c r="AS2" s="60"/>
      <c r="AU2" s="60"/>
    </row>
    <row r="3" spans="2:47">
      <c r="AO3" s="60"/>
      <c r="AP3" s="60"/>
      <c r="AQ3" s="60"/>
      <c r="AR3" s="60"/>
      <c r="AS3" s="60"/>
      <c r="AU3" s="60"/>
    </row>
    <row r="4" spans="2:47">
      <c r="C4" s="9" t="s">
        <v>231</v>
      </c>
      <c r="H4" s="66"/>
      <c r="I4" s="66"/>
      <c r="J4" s="66"/>
      <c r="K4" s="66"/>
      <c r="AE4" s="60"/>
      <c r="AF4" s="60"/>
      <c r="AG4" s="60"/>
      <c r="AH4" s="60"/>
      <c r="AI4" s="60"/>
      <c r="AK4" s="60"/>
    </row>
    <row r="5" spans="2:47">
      <c r="C5" s="9"/>
      <c r="E5" s="37"/>
      <c r="F5" s="37"/>
      <c r="G5" s="37"/>
      <c r="H5" s="37"/>
      <c r="I5" s="37"/>
      <c r="J5" s="37"/>
      <c r="K5" s="37"/>
      <c r="AE5" s="60"/>
      <c r="AF5" s="60"/>
      <c r="AG5" s="60"/>
      <c r="AH5" s="60"/>
      <c r="AI5" s="60"/>
      <c r="AK5" s="60"/>
    </row>
    <row r="6" spans="2:47">
      <c r="B6" s="1"/>
      <c r="E6" s="177">
        <v>2019</v>
      </c>
      <c r="F6" s="177">
        <v>2020</v>
      </c>
      <c r="G6" s="177">
        <v>2021</v>
      </c>
      <c r="H6" s="177">
        <v>2022</v>
      </c>
      <c r="I6" s="177">
        <v>2023</v>
      </c>
      <c r="J6" s="177">
        <v>2024</v>
      </c>
      <c r="K6" s="177">
        <v>2025</v>
      </c>
      <c r="L6" s="177">
        <v>2026</v>
      </c>
    </row>
    <row r="7" spans="2:47">
      <c r="B7" s="1"/>
      <c r="E7" s="178"/>
      <c r="F7" s="178"/>
      <c r="G7" s="178"/>
      <c r="H7" s="178"/>
      <c r="I7" s="178"/>
      <c r="J7" s="178" t="s">
        <v>43</v>
      </c>
      <c r="K7" s="178" t="s">
        <v>43</v>
      </c>
      <c r="L7" s="178" t="s">
        <v>43</v>
      </c>
    </row>
    <row r="8" spans="2:47" ht="15" customHeight="1">
      <c r="C8" s="180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4681</v>
      </c>
      <c r="K8" s="88">
        <v>6807</v>
      </c>
      <c r="L8" s="88">
        <v>1034</v>
      </c>
      <c r="M8" s="37"/>
    </row>
    <row r="9" spans="2:47">
      <c r="C9" s="180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2693</v>
      </c>
      <c r="L9" s="89">
        <v>252</v>
      </c>
      <c r="M9" s="37"/>
    </row>
    <row r="10" spans="2:47">
      <c r="C10" s="180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10155</v>
      </c>
      <c r="J10" s="89">
        <v>7574</v>
      </c>
      <c r="K10" s="89">
        <v>9951</v>
      </c>
      <c r="L10" s="89">
        <v>2455</v>
      </c>
      <c r="M10" s="37"/>
    </row>
    <row r="11" spans="2:47">
      <c r="C11" s="180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13100</v>
      </c>
      <c r="L11" s="89">
        <v>1397</v>
      </c>
      <c r="M11" s="37"/>
    </row>
    <row r="12" spans="2:47">
      <c r="B12" s="37"/>
      <c r="C12" s="180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52857</v>
      </c>
      <c r="J12" s="90">
        <v>22665</v>
      </c>
      <c r="K12" s="90">
        <v>31065</v>
      </c>
      <c r="L12" s="90">
        <v>6106</v>
      </c>
      <c r="M12" s="37"/>
    </row>
    <row r="13" spans="2:47" ht="15" customHeight="1">
      <c r="C13" s="180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339</v>
      </c>
      <c r="L13" s="105">
        <v>49</v>
      </c>
    </row>
    <row r="14" spans="2:47">
      <c r="C14" s="180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4</v>
      </c>
      <c r="L14" s="105">
        <v>16</v>
      </c>
    </row>
    <row r="15" spans="2:47">
      <c r="C15" s="180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363</v>
      </c>
      <c r="L15" s="105">
        <v>41</v>
      </c>
    </row>
    <row r="16" spans="2:47">
      <c r="C16" s="180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05">
        <v>0</v>
      </c>
    </row>
    <row r="17" spans="2:35">
      <c r="C17" s="180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357</v>
      </c>
      <c r="L17" s="114">
        <v>37</v>
      </c>
    </row>
    <row r="18" spans="2:35">
      <c r="E18" s="64"/>
      <c r="F18" s="64"/>
      <c r="G18" s="64"/>
      <c r="H18" s="64"/>
      <c r="I18" s="64"/>
      <c r="J18" s="64"/>
      <c r="K18" s="64"/>
      <c r="L18" s="64"/>
      <c r="P18" s="37"/>
      <c r="T18" s="37"/>
      <c r="W18" s="37"/>
      <c r="X18" s="37"/>
      <c r="AB18" s="37"/>
      <c r="AC18" s="69"/>
      <c r="AD18" s="69"/>
      <c r="AE18" s="60"/>
      <c r="AF18" s="60"/>
      <c r="AG18" s="60"/>
      <c r="AH18" s="60"/>
      <c r="AI18" s="60"/>
    </row>
    <row r="19" spans="2:35">
      <c r="E19" s="64"/>
      <c r="F19" s="64"/>
      <c r="G19" s="64"/>
      <c r="H19" s="64"/>
      <c r="I19" s="64"/>
      <c r="J19" s="64"/>
      <c r="K19" s="64"/>
      <c r="L19" s="64"/>
      <c r="P19" s="37"/>
      <c r="T19" s="37"/>
      <c r="W19" s="37"/>
      <c r="X19" s="37"/>
      <c r="AB19" s="37"/>
      <c r="AC19" s="69"/>
      <c r="AD19" s="69"/>
      <c r="AE19" s="60"/>
      <c r="AF19" s="60"/>
      <c r="AG19" s="60"/>
      <c r="AH19" s="60"/>
      <c r="AI19" s="60"/>
    </row>
    <row r="20" spans="2:35">
      <c r="C20" s="9" t="s">
        <v>230</v>
      </c>
      <c r="AC20" s="56"/>
      <c r="AD20" s="56"/>
      <c r="AE20" s="60"/>
      <c r="AF20" s="60"/>
      <c r="AG20" s="60"/>
      <c r="AH20" s="60"/>
      <c r="AI20" s="60"/>
    </row>
    <row r="21" spans="2:35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AE21" s="60"/>
      <c r="AF21" s="60"/>
      <c r="AG21" s="60"/>
      <c r="AH21" s="60"/>
      <c r="AI21" s="60"/>
    </row>
    <row r="22" spans="2:35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L22" s="27">
        <v>2026</v>
      </c>
      <c r="AF22" s="60"/>
      <c r="AG22" s="60"/>
    </row>
    <row r="23" spans="2:35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" si="2">J8</f>
        <v>4681</v>
      </c>
      <c r="K23" s="64">
        <f t="shared" ref="K23:L27" si="3">SUM(K8:K8)</f>
        <v>6807</v>
      </c>
      <c r="L23" s="64">
        <f t="shared" si="3"/>
        <v>1034</v>
      </c>
    </row>
    <row r="24" spans="2:35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4">G9</f>
        <v>34</v>
      </c>
      <c r="H24" s="64">
        <f t="shared" si="4"/>
        <v>754</v>
      </c>
      <c r="I24" s="64">
        <f t="shared" si="4"/>
        <v>578</v>
      </c>
      <c r="J24" s="64">
        <f t="shared" ref="J24" si="5">J9</f>
        <v>893</v>
      </c>
      <c r="K24" s="64">
        <f t="shared" si="3"/>
        <v>2693</v>
      </c>
      <c r="L24" s="64">
        <f t="shared" si="3"/>
        <v>252</v>
      </c>
    </row>
    <row r="25" spans="2:35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6">G10</f>
        <v>5764</v>
      </c>
      <c r="H25" s="64">
        <f t="shared" si="6"/>
        <v>8948</v>
      </c>
      <c r="I25" s="64">
        <f t="shared" si="6"/>
        <v>10155</v>
      </c>
      <c r="J25" s="64">
        <f t="shared" ref="J25" si="7">J10</f>
        <v>7574</v>
      </c>
      <c r="K25" s="64">
        <f t="shared" si="3"/>
        <v>9951</v>
      </c>
      <c r="L25" s="64">
        <f t="shared" si="3"/>
        <v>2455</v>
      </c>
    </row>
    <row r="26" spans="2:35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8">G11</f>
        <v>1071</v>
      </c>
      <c r="H26" s="64">
        <f t="shared" si="8"/>
        <v>1339</v>
      </c>
      <c r="I26" s="64">
        <f t="shared" si="8"/>
        <v>9582</v>
      </c>
      <c r="J26" s="64">
        <f t="shared" ref="J26" si="9">J11</f>
        <v>10593</v>
      </c>
      <c r="K26" s="64">
        <f t="shared" si="3"/>
        <v>13100</v>
      </c>
      <c r="L26" s="64">
        <f t="shared" si="3"/>
        <v>1397</v>
      </c>
    </row>
    <row r="27" spans="2:35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10">G12</f>
        <v>11708</v>
      </c>
      <c r="H27" s="64">
        <f t="shared" si="10"/>
        <v>30300</v>
      </c>
      <c r="I27" s="64">
        <f t="shared" si="10"/>
        <v>52857</v>
      </c>
      <c r="J27" s="64">
        <f t="shared" ref="J27" si="11">J12</f>
        <v>22665</v>
      </c>
      <c r="K27" s="64">
        <f t="shared" si="3"/>
        <v>31065</v>
      </c>
      <c r="L27" s="64">
        <f t="shared" si="3"/>
        <v>6106</v>
      </c>
    </row>
    <row r="28" spans="2:35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2:35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O29" s="38"/>
      <c r="P29" s="38"/>
      <c r="Q29" s="38"/>
      <c r="R29" s="38"/>
      <c r="S29" s="38"/>
      <c r="T29" s="38"/>
      <c r="U29" s="41"/>
    </row>
    <row r="30" spans="2:35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O30" s="38"/>
      <c r="P30" s="38"/>
      <c r="Q30" s="38"/>
      <c r="R30" s="38"/>
      <c r="S30" s="38"/>
      <c r="T30" s="38"/>
      <c r="U30" s="41"/>
    </row>
    <row r="31" spans="2:35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O31" s="38"/>
      <c r="P31" s="38"/>
      <c r="Q31" s="38"/>
      <c r="R31" s="38"/>
      <c r="S31" s="38"/>
      <c r="T31" s="38"/>
      <c r="U31" s="41"/>
    </row>
    <row r="32" spans="2:35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O32" s="38"/>
      <c r="P32" s="38"/>
      <c r="Q32" s="38"/>
      <c r="R32" s="38"/>
      <c r="S32" s="38"/>
      <c r="T32" s="38"/>
      <c r="U32" s="41"/>
    </row>
    <row r="33" spans="2:37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O33" s="38"/>
      <c r="P33" s="38"/>
      <c r="Q33" s="38"/>
      <c r="R33" s="38"/>
      <c r="S33" s="38"/>
      <c r="T33" s="38"/>
      <c r="U33" s="41"/>
    </row>
    <row r="34" spans="2:37" s="26" customFormat="1"/>
    <row r="35" spans="2:37" s="26" customFormat="1"/>
    <row r="36" spans="2:37" s="26" customFormat="1"/>
    <row r="37" spans="2:37" s="26" customFormat="1"/>
    <row r="38" spans="2:37" s="26" customFormat="1"/>
    <row r="39" spans="2:37" s="27" customFormat="1"/>
    <row r="40" spans="2:37" s="27" customFormat="1"/>
    <row r="41" spans="2:37" s="27" customFormat="1"/>
    <row r="42" spans="2:37" s="27" customFormat="1"/>
    <row r="43" spans="2:37" s="27" customFormat="1"/>
    <row r="44" spans="2:37">
      <c r="D44" s="37"/>
      <c r="I44" s="37"/>
      <c r="L44" s="37"/>
      <c r="P44" s="37"/>
      <c r="Y44" s="37"/>
      <c r="AC44" s="37"/>
      <c r="AF44" s="37"/>
      <c r="AG44" s="37"/>
      <c r="AK44" s="37"/>
    </row>
    <row r="45" spans="2:37">
      <c r="D45" s="37"/>
      <c r="I45" s="37"/>
      <c r="L45" s="37"/>
      <c r="P45" s="37"/>
      <c r="Y45" s="37"/>
      <c r="AC45" s="37"/>
      <c r="AG45" s="37"/>
      <c r="AK45" s="37"/>
    </row>
    <row r="46" spans="2:37">
      <c r="D46" s="37"/>
      <c r="I46" s="37"/>
      <c r="L46" s="37"/>
      <c r="P46" s="37"/>
      <c r="Y46" s="37"/>
      <c r="AC46" s="37"/>
      <c r="AG46" s="37"/>
      <c r="AK46" s="37"/>
    </row>
  </sheetData>
  <sheetProtection algorithmName="SHA-512" hashValue="0wca2jMm9IskOg/8FDHmUtHIfKC8+faI4voeZ08kyrbLxXdTtmBqxVGdZGt3AVvc/5NC0aABsnlvc5jhMI5mqg==" saltValue="pQKZTqt1XFWDIumtW2HUn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J6:J7"/>
    <mergeCell ref="L6:L7"/>
    <mergeCell ref="C8:C12"/>
    <mergeCell ref="K6:K7"/>
    <mergeCell ref="C13:C17"/>
    <mergeCell ref="I6:I7"/>
    <mergeCell ref="H6:H7"/>
    <mergeCell ref="G6:G7"/>
    <mergeCell ref="E6:E7"/>
    <mergeCell ref="F6:F7"/>
  </mergeCells>
  <phoneticPr fontId="57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62"/>
  <sheetViews>
    <sheetView showGridLines="0" zoomScale="70" zoomScaleNormal="70" workbookViewId="0">
      <selection activeCell="Q82" sqref="Q82"/>
    </sheetView>
  </sheetViews>
  <sheetFormatPr defaultColWidth="9.140625" defaultRowHeight="15"/>
  <cols>
    <col min="1" max="1" width="9.140625" style="23"/>
    <col min="2" max="2" width="11.28515625" bestFit="1" customWidth="1"/>
    <col min="3" max="8" width="12.7109375" customWidth="1"/>
    <col min="9" max="9" width="13.140625" bestFit="1" customWidth="1"/>
    <col min="10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2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2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2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2:33">
      <c r="B4" s="107" t="s">
        <v>217</v>
      </c>
      <c r="C4" s="107"/>
      <c r="T4" s="60"/>
      <c r="U4" s="60"/>
    </row>
    <row r="5" spans="2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2:33">
      <c r="C6" s="191" t="s">
        <v>22</v>
      </c>
      <c r="D6" s="193" t="s">
        <v>23</v>
      </c>
      <c r="E6" s="193" t="s">
        <v>24</v>
      </c>
      <c r="F6" s="193" t="s">
        <v>25</v>
      </c>
      <c r="G6" s="193" t="s">
        <v>26</v>
      </c>
      <c r="H6" s="193" t="s">
        <v>27</v>
      </c>
      <c r="I6" s="193" t="s">
        <v>28</v>
      </c>
      <c r="J6" s="193" t="s">
        <v>29</v>
      </c>
      <c r="K6" s="193" t="s">
        <v>30</v>
      </c>
      <c r="L6" s="193" t="s">
        <v>31</v>
      </c>
      <c r="M6" s="193" t="s">
        <v>32</v>
      </c>
      <c r="N6" s="189" t="s">
        <v>33</v>
      </c>
      <c r="T6" s="143"/>
      <c r="U6" s="143"/>
    </row>
    <row r="7" spans="2:33">
      <c r="C7" s="192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0"/>
      <c r="AB7" s="60"/>
      <c r="AC7" s="60"/>
      <c r="AD7" s="60"/>
      <c r="AE7" s="60"/>
      <c r="AF7" s="60"/>
      <c r="AG7" s="60"/>
    </row>
    <row r="8" spans="2:33">
      <c r="B8" s="153">
        <v>2019</v>
      </c>
      <c r="C8" s="156">
        <v>230211</v>
      </c>
      <c r="D8" s="157">
        <v>208030</v>
      </c>
      <c r="E8" s="156">
        <v>226741</v>
      </c>
      <c r="F8" s="157">
        <v>200239</v>
      </c>
      <c r="G8" s="156">
        <v>276987</v>
      </c>
      <c r="H8" s="157">
        <v>256305</v>
      </c>
      <c r="I8" s="156">
        <v>304939</v>
      </c>
      <c r="J8" s="157">
        <v>255377</v>
      </c>
      <c r="K8" s="156">
        <v>242688</v>
      </c>
      <c r="L8" s="157">
        <v>195261</v>
      </c>
      <c r="M8" s="156">
        <v>174202</v>
      </c>
      <c r="N8" s="158">
        <v>160635</v>
      </c>
      <c r="O8" s="65"/>
      <c r="P8" s="165"/>
      <c r="Q8" s="65"/>
    </row>
    <row r="9" spans="2:33">
      <c r="B9" s="154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59">
        <v>35834</v>
      </c>
      <c r="O9" s="65"/>
      <c r="P9" s="165"/>
      <c r="Q9" s="65"/>
    </row>
    <row r="10" spans="2:33">
      <c r="B10" s="154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175204</v>
      </c>
      <c r="H10" s="109">
        <v>241390</v>
      </c>
      <c r="I10" s="108">
        <v>269135</v>
      </c>
      <c r="J10" s="109">
        <v>276021</v>
      </c>
      <c r="K10" s="108">
        <v>173592</v>
      </c>
      <c r="L10" s="109">
        <v>124714</v>
      </c>
      <c r="M10" s="108">
        <v>96415</v>
      </c>
      <c r="N10" s="159">
        <v>81209</v>
      </c>
      <c r="O10" s="65"/>
      <c r="P10" s="165"/>
      <c r="Q10" s="65"/>
    </row>
    <row r="11" spans="2:33">
      <c r="B11" s="154">
        <v>2022</v>
      </c>
      <c r="C11" s="108">
        <v>155431</v>
      </c>
      <c r="D11" s="109">
        <v>162946</v>
      </c>
      <c r="E11" s="108">
        <v>133894</v>
      </c>
      <c r="F11" s="109">
        <v>177237</v>
      </c>
      <c r="G11" s="108">
        <v>266956</v>
      </c>
      <c r="H11" s="109">
        <v>270578</v>
      </c>
      <c r="I11" s="108">
        <v>262940</v>
      </c>
      <c r="J11" s="109">
        <v>253480</v>
      </c>
      <c r="K11" s="108">
        <v>197647</v>
      </c>
      <c r="L11" s="109">
        <v>142210</v>
      </c>
      <c r="M11" s="108">
        <v>130709</v>
      </c>
      <c r="N11" s="159">
        <v>125827</v>
      </c>
      <c r="O11" s="65"/>
      <c r="P11" s="165"/>
      <c r="Q11" s="65"/>
      <c r="T11" s="143"/>
      <c r="U11" s="143"/>
    </row>
    <row r="12" spans="2:33">
      <c r="B12" s="154">
        <v>2023</v>
      </c>
      <c r="C12" s="108">
        <v>261205</v>
      </c>
      <c r="D12" s="109">
        <v>218142</v>
      </c>
      <c r="E12" s="108">
        <v>268052</v>
      </c>
      <c r="F12" s="109">
        <v>210098</v>
      </c>
      <c r="G12" s="108">
        <v>243006</v>
      </c>
      <c r="H12" s="109">
        <v>269680</v>
      </c>
      <c r="I12" s="108">
        <v>285613</v>
      </c>
      <c r="J12" s="109">
        <v>268758</v>
      </c>
      <c r="K12" s="108">
        <v>228925</v>
      </c>
      <c r="L12" s="109">
        <v>168577</v>
      </c>
      <c r="M12" s="108">
        <v>165430</v>
      </c>
      <c r="N12" s="159">
        <v>153560</v>
      </c>
      <c r="O12" s="65"/>
      <c r="P12" s="165"/>
      <c r="Q12" s="65"/>
      <c r="T12" s="143"/>
      <c r="U12" s="143"/>
    </row>
    <row r="13" spans="2:33">
      <c r="B13" s="154">
        <v>2024</v>
      </c>
      <c r="C13" s="108">
        <v>309479</v>
      </c>
      <c r="D13" s="109">
        <v>282740</v>
      </c>
      <c r="E13" s="108">
        <v>253996</v>
      </c>
      <c r="F13" s="109">
        <v>253137</v>
      </c>
      <c r="G13" s="108">
        <v>262556</v>
      </c>
      <c r="H13" s="109">
        <v>300254</v>
      </c>
      <c r="I13" s="108">
        <v>333214</v>
      </c>
      <c r="J13" s="109">
        <v>294054</v>
      </c>
      <c r="K13" s="108">
        <v>263131</v>
      </c>
      <c r="L13" s="109">
        <v>225653</v>
      </c>
      <c r="M13" s="108">
        <v>200746</v>
      </c>
      <c r="N13" s="159">
        <v>190225</v>
      </c>
      <c r="O13" s="65"/>
      <c r="P13" s="165"/>
      <c r="Q13" s="65"/>
      <c r="T13" s="143"/>
      <c r="U13" s="143"/>
    </row>
    <row r="14" spans="2:33">
      <c r="B14" s="154">
        <v>2025</v>
      </c>
      <c r="C14" s="108">
        <v>347584</v>
      </c>
      <c r="D14" s="109">
        <v>274993</v>
      </c>
      <c r="E14" s="108">
        <v>297364</v>
      </c>
      <c r="F14" s="109">
        <v>261318</v>
      </c>
      <c r="G14" s="108">
        <v>299764</v>
      </c>
      <c r="H14" s="109">
        <v>335718</v>
      </c>
      <c r="I14" s="108">
        <v>392808</v>
      </c>
      <c r="J14" s="109">
        <v>339416</v>
      </c>
      <c r="K14" s="108">
        <v>300174</v>
      </c>
      <c r="L14" s="109">
        <v>253526</v>
      </c>
      <c r="M14" s="108">
        <v>226877</v>
      </c>
      <c r="N14" s="159">
        <v>217453</v>
      </c>
      <c r="O14" s="65"/>
      <c r="P14" s="165"/>
      <c r="Q14" s="65"/>
      <c r="T14" s="143"/>
      <c r="U14" s="143"/>
    </row>
    <row r="15" spans="2:33">
      <c r="B15" s="155">
        <v>2026</v>
      </c>
      <c r="C15" s="173">
        <v>361924</v>
      </c>
      <c r="D15" s="174">
        <v>308908</v>
      </c>
      <c r="E15" s="173">
        <v>241329</v>
      </c>
      <c r="F15" s="174"/>
      <c r="G15" s="173"/>
      <c r="H15" s="174"/>
      <c r="I15" s="173"/>
      <c r="J15" s="174"/>
      <c r="K15" s="173"/>
      <c r="L15" s="174"/>
      <c r="M15" s="173"/>
      <c r="N15" s="175"/>
      <c r="O15" s="65"/>
      <c r="P15" s="165"/>
      <c r="Q15" s="65"/>
      <c r="T15" s="143"/>
      <c r="U15" s="143"/>
    </row>
    <row r="16" spans="2:33">
      <c r="C16" s="65"/>
      <c r="F16" s="65"/>
      <c r="H16" s="65"/>
      <c r="I16" s="65"/>
      <c r="P16" s="23"/>
      <c r="T16" s="143"/>
      <c r="U16" s="143"/>
    </row>
    <row r="17" spans="1:33" s="23" customFormat="1">
      <c r="B17"/>
      <c r="C17" s="65"/>
      <c r="D17"/>
      <c r="E17"/>
      <c r="F17" s="65"/>
      <c r="G17"/>
      <c r="H17"/>
      <c r="I17" s="65"/>
      <c r="J17"/>
      <c r="K17"/>
      <c r="L17"/>
      <c r="M17"/>
      <c r="N17"/>
      <c r="O17"/>
      <c r="Q17"/>
      <c r="R17"/>
      <c r="S17"/>
      <c r="T17" s="143"/>
      <c r="U17" s="143"/>
      <c r="V17" s="143"/>
      <c r="W17" s="143"/>
      <c r="X17" s="143"/>
      <c r="Y17" s="143"/>
      <c r="Z17" s="143"/>
      <c r="AA17" s="143"/>
    </row>
    <row r="18" spans="1:33" s="23" customFormat="1">
      <c r="B18" s="142" t="s">
        <v>227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142" t="s">
        <v>225</v>
      </c>
      <c r="Q18"/>
      <c r="R18"/>
      <c r="S18"/>
      <c r="T18" s="143"/>
      <c r="U18" s="143"/>
      <c r="V18"/>
      <c r="W18"/>
      <c r="X18"/>
      <c r="Y18"/>
      <c r="Z18"/>
      <c r="AA18"/>
    </row>
    <row r="19" spans="1:33" s="87" customFormat="1">
      <c r="A19" s="23"/>
      <c r="T19" s="152"/>
      <c r="U19" s="152"/>
      <c r="Y19" s="144"/>
      <c r="Z19" s="144"/>
      <c r="AA19" s="144"/>
    </row>
    <row r="20" spans="1:33" s="87" customFormat="1">
      <c r="A20" s="23"/>
      <c r="T20" s="152"/>
      <c r="U20" s="152"/>
      <c r="Y20" s="144"/>
      <c r="Z20" s="144"/>
      <c r="AA20" s="144"/>
    </row>
    <row r="21" spans="1:33" s="87" customForma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60"/>
      <c r="U21" s="152"/>
      <c r="V21" s="152"/>
      <c r="W21" s="152"/>
      <c r="X21" s="152"/>
      <c r="Y21" s="163"/>
      <c r="Z21" s="163"/>
      <c r="AA21" s="163"/>
    </row>
    <row r="22" spans="1:33" s="87" customForma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60"/>
      <c r="U22" s="152"/>
      <c r="AA22" s="144"/>
    </row>
    <row r="23" spans="1:33" s="87" customForma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60"/>
      <c r="U23" s="152"/>
      <c r="AA23" s="144"/>
      <c r="AB23" s="152"/>
      <c r="AC23" s="152"/>
      <c r="AD23" s="152"/>
      <c r="AE23" s="152"/>
      <c r="AF23" s="152"/>
      <c r="AG23" s="152"/>
    </row>
    <row r="24" spans="1:33" s="87" customForma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3"/>
      <c r="Q24" s="23"/>
      <c r="R24" s="23"/>
      <c r="S24" s="23"/>
      <c r="T24" s="60"/>
      <c r="U24" s="152"/>
      <c r="AA24" s="144"/>
    </row>
    <row r="25" spans="1:33" s="68" customForma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167"/>
      <c r="N25" s="28"/>
      <c r="O25" s="28"/>
      <c r="P25" s="23"/>
      <c r="Q25" s="23"/>
      <c r="R25" s="23"/>
      <c r="S25" s="23"/>
      <c r="T25" s="60"/>
      <c r="U25" s="152"/>
      <c r="V25" s="87"/>
      <c r="W25" s="87"/>
      <c r="X25" s="87"/>
      <c r="Y25" s="87"/>
      <c r="Z25" s="87"/>
    </row>
    <row r="26" spans="1:33" s="68" customFormat="1">
      <c r="A26" s="28"/>
      <c r="B26" s="167" t="s">
        <v>22</v>
      </c>
      <c r="C26" s="167" t="s">
        <v>23</v>
      </c>
      <c r="D26" s="167" t="s">
        <v>24</v>
      </c>
      <c r="E26" s="167" t="s">
        <v>25</v>
      </c>
      <c r="F26" s="167" t="s">
        <v>26</v>
      </c>
      <c r="G26" s="167" t="s">
        <v>27</v>
      </c>
      <c r="H26" s="167" t="s">
        <v>28</v>
      </c>
      <c r="I26" s="167" t="s">
        <v>29</v>
      </c>
      <c r="J26" s="167" t="s">
        <v>30</v>
      </c>
      <c r="K26" s="167" t="s">
        <v>31</v>
      </c>
      <c r="L26" s="167" t="s">
        <v>32</v>
      </c>
      <c r="M26" s="168" t="s">
        <v>33</v>
      </c>
      <c r="N26" s="28"/>
      <c r="O26" s="28"/>
      <c r="P26" s="23"/>
      <c r="Q26" s="23"/>
      <c r="R26" s="23"/>
      <c r="S26" s="23"/>
      <c r="T26" s="60"/>
      <c r="U26" s="152"/>
      <c r="V26" s="87"/>
      <c r="W26" s="87"/>
      <c r="X26" s="87"/>
      <c r="Y26" s="87"/>
      <c r="Z26" s="87"/>
      <c r="AA26" s="87"/>
    </row>
    <row r="27" spans="1:33" s="68" customFormat="1">
      <c r="A27" s="130">
        <v>2019</v>
      </c>
      <c r="B27" s="39">
        <f t="shared" ref="B27:B34" si="0">C8</f>
        <v>230211</v>
      </c>
      <c r="C27" s="39">
        <f t="shared" ref="C27" si="1">D8</f>
        <v>208030</v>
      </c>
      <c r="D27" s="39">
        <f t="shared" ref="D27" si="2">E8</f>
        <v>226741</v>
      </c>
      <c r="E27" s="39">
        <f t="shared" ref="E27" si="3">F8</f>
        <v>200239</v>
      </c>
      <c r="F27" s="39">
        <f t="shared" ref="F27" si="4">G8</f>
        <v>276987</v>
      </c>
      <c r="G27" s="39">
        <f t="shared" ref="G27" si="5">H8</f>
        <v>256305</v>
      </c>
      <c r="H27" s="39">
        <f t="shared" ref="H27" si="6">I8</f>
        <v>304939</v>
      </c>
      <c r="I27" s="39">
        <f t="shared" ref="I27" si="7">J8</f>
        <v>255377</v>
      </c>
      <c r="J27" s="39">
        <f t="shared" ref="J27" si="8">K8</f>
        <v>242688</v>
      </c>
      <c r="K27" s="39">
        <f t="shared" ref="K27" si="9">L8</f>
        <v>195261</v>
      </c>
      <c r="L27" s="39">
        <f t="shared" ref="L27" si="10">M8</f>
        <v>174202</v>
      </c>
      <c r="M27" s="39">
        <f t="shared" ref="M27" si="11">N8</f>
        <v>160635</v>
      </c>
      <c r="N27" s="169"/>
      <c r="O27" s="28"/>
      <c r="P27" s="23"/>
      <c r="Q27" s="23"/>
      <c r="R27" s="23"/>
      <c r="S27" s="23"/>
      <c r="T27" s="60"/>
      <c r="U27" s="152"/>
      <c r="V27" s="87"/>
      <c r="W27" s="87"/>
      <c r="X27" s="87"/>
      <c r="Y27" s="87"/>
      <c r="Z27" s="87"/>
      <c r="AA27" s="87"/>
    </row>
    <row r="28" spans="1:33" s="68" customFormat="1">
      <c r="A28" s="130">
        <v>2020</v>
      </c>
      <c r="B28" s="39">
        <f t="shared" si="0"/>
        <v>251926</v>
      </c>
      <c r="C28" s="39">
        <f t="shared" ref="C28" si="12">D9</f>
        <v>188178</v>
      </c>
      <c r="D28" s="39">
        <f t="shared" ref="D28" si="13">E9</f>
        <v>51361</v>
      </c>
      <c r="E28" s="39">
        <f t="shared" ref="E28" si="14">F9</f>
        <v>9956</v>
      </c>
      <c r="F28" s="39">
        <f t="shared" ref="F28" si="15">G9</f>
        <v>34400</v>
      </c>
      <c r="G28" s="39">
        <f t="shared" ref="G28" si="16">H9</f>
        <v>97418</v>
      </c>
      <c r="H28" s="39">
        <f t="shared" ref="H28" si="17">I9</f>
        <v>147162</v>
      </c>
      <c r="I28" s="39">
        <f t="shared" ref="I28" si="18">J9</f>
        <v>110631</v>
      </c>
      <c r="J28" s="39">
        <f t="shared" ref="J28" si="19">K9</f>
        <v>87947</v>
      </c>
      <c r="K28" s="39">
        <f t="shared" ref="K28" si="20">L9</f>
        <v>36346</v>
      </c>
      <c r="L28" s="39">
        <f t="shared" ref="L28" si="21">M9</f>
        <v>23212</v>
      </c>
      <c r="M28" s="39">
        <f t="shared" ref="M28" si="22">N9</f>
        <v>35834</v>
      </c>
      <c r="N28" s="169"/>
      <c r="O28" s="28"/>
      <c r="P28" s="23"/>
      <c r="Q28" s="23"/>
      <c r="R28" s="23"/>
      <c r="S28" s="23"/>
      <c r="T28" s="60"/>
      <c r="U28" s="152"/>
      <c r="V28" s="87"/>
      <c r="W28" s="87"/>
      <c r="X28" s="87"/>
      <c r="Y28" s="87"/>
      <c r="Z28" s="87"/>
      <c r="AA28" s="87"/>
    </row>
    <row r="29" spans="1:33" s="68" customFormat="1">
      <c r="A29" s="130">
        <v>2021</v>
      </c>
      <c r="B29" s="39">
        <f t="shared" si="0"/>
        <v>50244</v>
      </c>
      <c r="C29" s="39">
        <f t="shared" ref="C29:M29" si="23">D10</f>
        <v>71497</v>
      </c>
      <c r="D29" s="39">
        <f t="shared" si="23"/>
        <v>78815</v>
      </c>
      <c r="E29" s="39">
        <f t="shared" si="23"/>
        <v>85636</v>
      </c>
      <c r="F29" s="39">
        <f t="shared" si="23"/>
        <v>175204</v>
      </c>
      <c r="G29" s="39">
        <f t="shared" si="23"/>
        <v>241390</v>
      </c>
      <c r="H29" s="39">
        <f t="shared" si="23"/>
        <v>269135</v>
      </c>
      <c r="I29" s="39">
        <f t="shared" si="23"/>
        <v>276021</v>
      </c>
      <c r="J29" s="39">
        <f t="shared" si="23"/>
        <v>173592</v>
      </c>
      <c r="K29" s="39">
        <f t="shared" si="23"/>
        <v>124714</v>
      </c>
      <c r="L29" s="39">
        <f t="shared" si="23"/>
        <v>96415</v>
      </c>
      <c r="M29" s="39">
        <f t="shared" si="23"/>
        <v>81209</v>
      </c>
      <c r="N29" s="169"/>
      <c r="O29" s="28"/>
      <c r="P29" s="23"/>
      <c r="Q29" s="23"/>
      <c r="R29" s="23"/>
      <c r="S29" s="23"/>
      <c r="T29" s="60"/>
      <c r="U29" s="152"/>
      <c r="V29" s="87"/>
      <c r="W29" s="87"/>
      <c r="X29" s="87"/>
      <c r="Y29" s="87"/>
      <c r="Z29" s="87"/>
      <c r="AA29" s="87"/>
    </row>
    <row r="30" spans="1:33" s="68" customFormat="1">
      <c r="A30" s="130">
        <v>2022</v>
      </c>
      <c r="B30" s="39">
        <f t="shared" si="0"/>
        <v>155431</v>
      </c>
      <c r="C30" s="39">
        <f t="shared" ref="C30:M30" si="24">D11</f>
        <v>162946</v>
      </c>
      <c r="D30" s="39">
        <f t="shared" si="24"/>
        <v>133894</v>
      </c>
      <c r="E30" s="39">
        <f t="shared" si="24"/>
        <v>177237</v>
      </c>
      <c r="F30" s="39">
        <f t="shared" si="24"/>
        <v>266956</v>
      </c>
      <c r="G30" s="39">
        <f t="shared" si="24"/>
        <v>270578</v>
      </c>
      <c r="H30" s="39">
        <f t="shared" si="24"/>
        <v>262940</v>
      </c>
      <c r="I30" s="39">
        <f t="shared" si="24"/>
        <v>253480</v>
      </c>
      <c r="J30" s="39">
        <f t="shared" si="24"/>
        <v>197647</v>
      </c>
      <c r="K30" s="39">
        <f t="shared" si="24"/>
        <v>142210</v>
      </c>
      <c r="L30" s="39">
        <f t="shared" si="24"/>
        <v>130709</v>
      </c>
      <c r="M30" s="39">
        <f t="shared" si="24"/>
        <v>125827</v>
      </c>
      <c r="N30" s="169"/>
      <c r="O30" s="28"/>
      <c r="P30" s="23"/>
      <c r="Q30" s="23"/>
      <c r="R30" s="23"/>
      <c r="S30" s="23"/>
      <c r="T30" s="60"/>
      <c r="U30" s="152"/>
      <c r="V30" s="87"/>
      <c r="W30" s="87"/>
      <c r="X30" s="87"/>
      <c r="Y30" s="87"/>
      <c r="Z30" s="87"/>
      <c r="AA30" s="87"/>
    </row>
    <row r="31" spans="1:33" s="68" customFormat="1" ht="14.25" customHeight="1">
      <c r="A31" s="130">
        <v>2023</v>
      </c>
      <c r="B31" s="39">
        <f t="shared" si="0"/>
        <v>261205</v>
      </c>
      <c r="C31" s="39">
        <f t="shared" ref="C31:M31" si="25">D12</f>
        <v>218142</v>
      </c>
      <c r="D31" s="39">
        <f t="shared" si="25"/>
        <v>268052</v>
      </c>
      <c r="E31" s="39">
        <f t="shared" si="25"/>
        <v>210098</v>
      </c>
      <c r="F31" s="39">
        <f t="shared" si="25"/>
        <v>243006</v>
      </c>
      <c r="G31" s="39">
        <f t="shared" si="25"/>
        <v>269680</v>
      </c>
      <c r="H31" s="39">
        <f t="shared" si="25"/>
        <v>285613</v>
      </c>
      <c r="I31" s="39">
        <f t="shared" si="25"/>
        <v>268758</v>
      </c>
      <c r="J31" s="39">
        <f t="shared" si="25"/>
        <v>228925</v>
      </c>
      <c r="K31" s="39">
        <f t="shared" si="25"/>
        <v>168577</v>
      </c>
      <c r="L31" s="39">
        <f t="shared" si="25"/>
        <v>165430</v>
      </c>
      <c r="M31" s="39">
        <f t="shared" si="25"/>
        <v>153560</v>
      </c>
      <c r="N31" s="170"/>
      <c r="O31" s="28"/>
      <c r="P31" s="23"/>
      <c r="Q31" s="23"/>
      <c r="R31" s="23"/>
      <c r="S31" s="23"/>
      <c r="T31" s="60"/>
      <c r="U31" s="152"/>
      <c r="V31" s="87"/>
      <c r="W31" s="87"/>
      <c r="X31" s="87"/>
      <c r="Y31" s="87"/>
      <c r="Z31" s="87"/>
      <c r="AA31" s="87"/>
    </row>
    <row r="32" spans="1:33" s="68" customFormat="1" ht="14.25" customHeight="1">
      <c r="A32" s="130">
        <v>2024</v>
      </c>
      <c r="B32" s="39">
        <f t="shared" si="0"/>
        <v>309479</v>
      </c>
      <c r="C32" s="39">
        <f t="shared" ref="C32:M32" si="26">D13</f>
        <v>282740</v>
      </c>
      <c r="D32" s="39">
        <f t="shared" si="26"/>
        <v>253996</v>
      </c>
      <c r="E32" s="39">
        <f t="shared" si="26"/>
        <v>253137</v>
      </c>
      <c r="F32" s="39">
        <f t="shared" si="26"/>
        <v>262556</v>
      </c>
      <c r="G32" s="39">
        <f t="shared" si="26"/>
        <v>300254</v>
      </c>
      <c r="H32" s="39">
        <f t="shared" si="26"/>
        <v>333214</v>
      </c>
      <c r="I32" s="39">
        <f t="shared" si="26"/>
        <v>294054</v>
      </c>
      <c r="J32" s="39">
        <f t="shared" si="26"/>
        <v>263131</v>
      </c>
      <c r="K32" s="39">
        <f t="shared" si="26"/>
        <v>225653</v>
      </c>
      <c r="L32" s="39">
        <f t="shared" si="26"/>
        <v>200746</v>
      </c>
      <c r="M32" s="39">
        <f t="shared" si="26"/>
        <v>190225</v>
      </c>
      <c r="N32" s="170"/>
      <c r="O32" s="28"/>
      <c r="P32" s="23"/>
      <c r="Q32" s="23"/>
      <c r="R32" s="23"/>
      <c r="S32" s="23"/>
      <c r="T32" s="60"/>
      <c r="U32" s="152"/>
      <c r="V32" s="87"/>
      <c r="W32" s="87"/>
      <c r="X32" s="87"/>
      <c r="Y32" s="87"/>
      <c r="Z32" s="87"/>
      <c r="AA32" s="87"/>
    </row>
    <row r="33" spans="1:27" s="68" customFormat="1" ht="14.25" customHeight="1">
      <c r="A33" s="130">
        <v>2025</v>
      </c>
      <c r="B33" s="39">
        <f t="shared" si="0"/>
        <v>347584</v>
      </c>
      <c r="C33" s="39">
        <f t="shared" ref="C33:M33" si="27">D14</f>
        <v>274993</v>
      </c>
      <c r="D33" s="39">
        <f t="shared" si="27"/>
        <v>297364</v>
      </c>
      <c r="E33" s="39">
        <f t="shared" si="27"/>
        <v>261318</v>
      </c>
      <c r="F33" s="39">
        <f t="shared" si="27"/>
        <v>299764</v>
      </c>
      <c r="G33" s="39">
        <f t="shared" si="27"/>
        <v>335718</v>
      </c>
      <c r="H33" s="39">
        <f t="shared" si="27"/>
        <v>392808</v>
      </c>
      <c r="I33" s="39">
        <f t="shared" si="27"/>
        <v>339416</v>
      </c>
      <c r="J33" s="39">
        <f t="shared" si="27"/>
        <v>300174</v>
      </c>
      <c r="K33" s="39">
        <f t="shared" si="27"/>
        <v>253526</v>
      </c>
      <c r="L33" s="39">
        <f t="shared" si="27"/>
        <v>226877</v>
      </c>
      <c r="M33" s="39">
        <f t="shared" si="27"/>
        <v>217453</v>
      </c>
      <c r="N33" s="170"/>
      <c r="O33" s="28"/>
      <c r="P33" s="23"/>
      <c r="Q33" s="23"/>
      <c r="R33" s="23"/>
      <c r="S33" s="23"/>
      <c r="T33" s="60"/>
      <c r="U33" s="152"/>
      <c r="V33" s="87"/>
      <c r="W33" s="87"/>
      <c r="X33" s="87"/>
      <c r="Y33" s="87"/>
      <c r="Z33" s="87"/>
      <c r="AA33" s="87"/>
    </row>
    <row r="34" spans="1:27" s="68" customFormat="1" ht="14.25" customHeight="1">
      <c r="A34" s="130">
        <v>2026</v>
      </c>
      <c r="B34" s="39">
        <f t="shared" si="0"/>
        <v>361924</v>
      </c>
      <c r="C34" s="39">
        <f t="shared" ref="C34:M34" si="28">D15</f>
        <v>308908</v>
      </c>
      <c r="D34" s="39">
        <f t="shared" si="28"/>
        <v>241329</v>
      </c>
      <c r="E34" s="39">
        <f t="shared" si="28"/>
        <v>0</v>
      </c>
      <c r="F34" s="39">
        <f t="shared" si="28"/>
        <v>0</v>
      </c>
      <c r="G34" s="39">
        <f t="shared" si="28"/>
        <v>0</v>
      </c>
      <c r="H34" s="39">
        <f t="shared" si="28"/>
        <v>0</v>
      </c>
      <c r="I34" s="39">
        <f t="shared" si="28"/>
        <v>0</v>
      </c>
      <c r="J34" s="39">
        <f t="shared" si="28"/>
        <v>0</v>
      </c>
      <c r="K34" s="39">
        <f t="shared" si="28"/>
        <v>0</v>
      </c>
      <c r="L34" s="39">
        <f t="shared" si="28"/>
        <v>0</v>
      </c>
      <c r="M34" s="39">
        <f t="shared" si="28"/>
        <v>0</v>
      </c>
      <c r="N34" s="170"/>
      <c r="O34" s="28"/>
      <c r="P34" s="23"/>
      <c r="Q34" s="23"/>
      <c r="R34" s="23"/>
      <c r="S34" s="23"/>
      <c r="T34" s="60"/>
      <c r="U34" s="152"/>
      <c r="V34" s="87"/>
      <c r="W34" s="87"/>
      <c r="X34" s="87"/>
      <c r="Y34" s="87"/>
      <c r="Z34" s="87"/>
      <c r="AA34" s="87"/>
    </row>
    <row r="35" spans="1:27" s="68" customFormat="1" ht="14.25" customHeight="1">
      <c r="A35" s="130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170"/>
      <c r="O35" s="28"/>
      <c r="P35" s="23"/>
      <c r="Q35" s="23"/>
      <c r="R35" s="23"/>
      <c r="S35" s="23"/>
      <c r="T35" s="60"/>
      <c r="U35" s="152"/>
      <c r="V35" s="87"/>
      <c r="W35" s="87"/>
      <c r="X35" s="87"/>
      <c r="Y35" s="87"/>
      <c r="Z35" s="87"/>
      <c r="AA35" s="87"/>
    </row>
    <row r="36" spans="1:27" s="68" customFormat="1">
      <c r="A36" s="130">
        <v>2019</v>
      </c>
      <c r="B36" s="28">
        <v>663065</v>
      </c>
      <c r="C36" s="28">
        <v>628069</v>
      </c>
      <c r="D36" s="28">
        <v>711671</v>
      </c>
      <c r="E36" s="28">
        <v>603696</v>
      </c>
      <c r="F36" s="28">
        <v>806561</v>
      </c>
      <c r="G36" s="28">
        <v>762640</v>
      </c>
      <c r="H36" s="28">
        <v>766934</v>
      </c>
      <c r="I36" s="28">
        <v>679210</v>
      </c>
      <c r="J36" s="28">
        <v>750453</v>
      </c>
      <c r="K36" s="28">
        <v>674411</v>
      </c>
      <c r="L36" s="28">
        <v>547474</v>
      </c>
      <c r="M36" s="28">
        <v>476496</v>
      </c>
      <c r="N36" s="170"/>
      <c r="O36" s="28"/>
      <c r="P36" s="23"/>
      <c r="Q36" s="23"/>
      <c r="R36" s="23"/>
      <c r="S36" s="23"/>
      <c r="T36" s="60"/>
      <c r="U36" s="152"/>
      <c r="V36" s="87"/>
      <c r="W36" s="87"/>
      <c r="X36" s="87"/>
      <c r="Y36" s="87"/>
      <c r="Z36" s="87"/>
      <c r="AA36" s="87"/>
    </row>
    <row r="37" spans="1:27" s="68" customFormat="1">
      <c r="A37" s="130">
        <v>2020</v>
      </c>
      <c r="B37" s="28">
        <v>686147</v>
      </c>
      <c r="C37" s="28">
        <v>537658</v>
      </c>
      <c r="D37" s="28">
        <v>136355</v>
      </c>
      <c r="E37" s="28">
        <v>22549</v>
      </c>
      <c r="F37" s="28">
        <v>88522</v>
      </c>
      <c r="G37" s="28">
        <v>215583</v>
      </c>
      <c r="H37" s="28">
        <v>351887</v>
      </c>
      <c r="I37" s="28">
        <v>276927</v>
      </c>
      <c r="J37" s="28">
        <v>235677</v>
      </c>
      <c r="K37" s="28">
        <v>96620</v>
      </c>
      <c r="L37" s="28">
        <v>56653</v>
      </c>
      <c r="M37" s="28">
        <v>80531</v>
      </c>
      <c r="N37" s="170"/>
      <c r="O37" s="28"/>
      <c r="P37" s="23"/>
      <c r="Q37" s="23"/>
      <c r="R37" s="23"/>
      <c r="S37" s="23"/>
      <c r="T37" s="60"/>
      <c r="U37" s="152"/>
      <c r="V37" s="87"/>
      <c r="W37" s="87"/>
      <c r="X37" s="87"/>
      <c r="Y37" s="87"/>
      <c r="Z37" s="87"/>
      <c r="AA37" s="87"/>
    </row>
    <row r="38" spans="1:27" s="68" customFormat="1">
      <c r="A38" s="130">
        <v>2021</v>
      </c>
      <c r="B38" s="28">
        <v>104446</v>
      </c>
      <c r="C38" s="28">
        <v>146343</v>
      </c>
      <c r="D38" s="28">
        <v>153062</v>
      </c>
      <c r="E38" s="28">
        <v>176289</v>
      </c>
      <c r="F38" s="28">
        <v>411026</v>
      </c>
      <c r="G38" s="28">
        <v>620711</v>
      </c>
      <c r="H38" s="28">
        <v>669625</v>
      </c>
      <c r="I38" s="28">
        <v>711166</v>
      </c>
      <c r="J38" s="28">
        <v>554711</v>
      </c>
      <c r="K38" s="28">
        <v>472528</v>
      </c>
      <c r="L38" s="28">
        <v>308336</v>
      </c>
      <c r="M38" s="28">
        <v>222121</v>
      </c>
      <c r="N38" s="170"/>
      <c r="O38" s="28"/>
      <c r="P38" s="23"/>
      <c r="Q38" s="23"/>
      <c r="R38" s="23"/>
      <c r="S38" s="23"/>
      <c r="T38" s="60"/>
      <c r="U38" s="152"/>
      <c r="V38" s="87"/>
      <c r="W38" s="87"/>
      <c r="X38" s="87"/>
      <c r="Y38" s="87"/>
      <c r="Z38" s="87"/>
      <c r="AA38" s="87"/>
    </row>
    <row r="39" spans="1:27" s="68" customFormat="1">
      <c r="A39" s="130">
        <v>2022</v>
      </c>
      <c r="B39" s="28">
        <v>379869</v>
      </c>
      <c r="C39" s="28">
        <v>400465</v>
      </c>
      <c r="D39" s="28">
        <v>377039</v>
      </c>
      <c r="E39" s="28">
        <v>551136</v>
      </c>
      <c r="F39" s="28">
        <v>836800</v>
      </c>
      <c r="G39" s="28">
        <v>817990</v>
      </c>
      <c r="H39" s="28">
        <v>659684</v>
      </c>
      <c r="I39" s="28">
        <v>657430</v>
      </c>
      <c r="J39" s="28">
        <v>622376</v>
      </c>
      <c r="K39" s="28">
        <v>506723</v>
      </c>
      <c r="L39" s="28">
        <v>417490</v>
      </c>
      <c r="M39" s="28">
        <v>357520</v>
      </c>
      <c r="N39" s="169"/>
      <c r="O39" s="169"/>
      <c r="P39" s="23"/>
      <c r="Q39" s="23"/>
      <c r="R39" s="23"/>
      <c r="S39" s="23"/>
      <c r="T39" s="60"/>
      <c r="U39" s="152"/>
      <c r="V39" s="87"/>
      <c r="W39" s="87"/>
      <c r="X39" s="87"/>
      <c r="Y39" s="87"/>
      <c r="Z39" s="87"/>
      <c r="AA39" s="87"/>
    </row>
    <row r="40" spans="1:27" s="68" customFormat="1">
      <c r="A40" s="130">
        <v>2023</v>
      </c>
      <c r="B40" s="28">
        <v>683287</v>
      </c>
      <c r="C40" s="28">
        <v>585021</v>
      </c>
      <c r="D40" s="28">
        <v>770106</v>
      </c>
      <c r="E40" s="28">
        <v>619121</v>
      </c>
      <c r="F40" s="28">
        <v>781796</v>
      </c>
      <c r="G40" s="28">
        <v>822576</v>
      </c>
      <c r="H40" s="28">
        <v>740345</v>
      </c>
      <c r="I40" s="28">
        <v>712184</v>
      </c>
      <c r="J40" s="28">
        <v>698269</v>
      </c>
      <c r="K40" s="28">
        <v>562244</v>
      </c>
      <c r="L40" s="28">
        <v>503617</v>
      </c>
      <c r="M40" s="28">
        <v>439813</v>
      </c>
      <c r="N40" s="28"/>
      <c r="O40" s="28"/>
      <c r="P40" s="23"/>
      <c r="Q40" s="23"/>
      <c r="R40" s="23"/>
      <c r="S40" s="23"/>
      <c r="T40" s="60"/>
      <c r="U40" s="152"/>
      <c r="V40" s="87"/>
      <c r="W40" s="87"/>
      <c r="X40" s="87"/>
      <c r="Y40" s="87"/>
      <c r="Z40" s="87"/>
      <c r="AA40" s="87"/>
    </row>
    <row r="41" spans="1:27" s="68" customFormat="1">
      <c r="A41" s="130">
        <v>2024</v>
      </c>
      <c r="B41" s="28">
        <v>823664</v>
      </c>
      <c r="C41" s="28">
        <v>768534</v>
      </c>
      <c r="D41" s="28">
        <v>719317</v>
      </c>
      <c r="E41" s="28">
        <v>731702</v>
      </c>
      <c r="F41" s="28">
        <v>827410</v>
      </c>
      <c r="G41" s="28">
        <v>905352</v>
      </c>
      <c r="H41" s="61">
        <v>869886</v>
      </c>
      <c r="I41" s="61">
        <v>785252</v>
      </c>
      <c r="J41" s="61">
        <v>790289</v>
      </c>
      <c r="K41" s="61">
        <v>745131</v>
      </c>
      <c r="L41" s="61">
        <v>586466</v>
      </c>
      <c r="M41" s="61">
        <v>545019</v>
      </c>
      <c r="N41" s="28"/>
      <c r="O41" s="28"/>
      <c r="P41" s="23"/>
      <c r="Q41" s="23"/>
      <c r="R41" s="23"/>
      <c r="S41" s="23"/>
      <c r="T41" s="23"/>
      <c r="U41" s="87"/>
      <c r="V41" s="87"/>
      <c r="W41" s="87"/>
      <c r="X41" s="87"/>
      <c r="Y41" s="87"/>
      <c r="Z41" s="87"/>
      <c r="AA41" s="87"/>
    </row>
    <row r="42" spans="1:27" s="68" customFormat="1">
      <c r="A42" s="130">
        <v>2025</v>
      </c>
      <c r="B42" s="28">
        <v>907596</v>
      </c>
      <c r="C42" s="28">
        <v>748261</v>
      </c>
      <c r="D42" s="28">
        <v>831958</v>
      </c>
      <c r="E42" s="28">
        <v>753011</v>
      </c>
      <c r="F42" s="28">
        <v>935785</v>
      </c>
      <c r="G42" s="28">
        <v>1003877</v>
      </c>
      <c r="H42" s="61">
        <v>1039424</v>
      </c>
      <c r="I42" s="61">
        <v>897575</v>
      </c>
      <c r="J42" s="61">
        <v>885352</v>
      </c>
      <c r="K42" s="61">
        <v>786950</v>
      </c>
      <c r="L42" s="61">
        <v>649287</v>
      </c>
      <c r="M42" s="61">
        <v>618220</v>
      </c>
      <c r="N42" s="28"/>
      <c r="O42" s="28"/>
      <c r="P42" s="23"/>
      <c r="Q42" s="23"/>
      <c r="R42" s="23"/>
      <c r="S42" s="23"/>
      <c r="T42" s="23"/>
      <c r="U42" s="87"/>
      <c r="V42" s="87"/>
      <c r="W42" s="87"/>
      <c r="X42" s="87"/>
      <c r="Y42" s="87"/>
      <c r="Z42" s="87"/>
      <c r="AA42" s="87"/>
    </row>
    <row r="43" spans="1:27" s="68" customFormat="1">
      <c r="A43" s="130">
        <v>2026</v>
      </c>
      <c r="B43" s="28">
        <v>963061</v>
      </c>
      <c r="C43" s="28">
        <v>819730</v>
      </c>
      <c r="D43" s="28">
        <v>658846</v>
      </c>
      <c r="E43" s="28"/>
      <c r="F43" s="28"/>
      <c r="G43" s="28"/>
      <c r="H43" s="61"/>
      <c r="I43" s="61"/>
      <c r="J43" s="61"/>
      <c r="K43" s="61"/>
      <c r="L43" s="61"/>
      <c r="M43" s="61"/>
      <c r="N43" s="28"/>
      <c r="O43" s="28"/>
      <c r="P43" s="23"/>
      <c r="Q43" s="23"/>
      <c r="R43" s="23"/>
      <c r="S43" s="23"/>
      <c r="T43" s="23"/>
      <c r="U43" s="87"/>
      <c r="V43" s="87"/>
      <c r="W43" s="87"/>
      <c r="X43" s="87"/>
      <c r="Y43" s="87"/>
      <c r="Z43" s="87"/>
      <c r="AA43" s="87"/>
    </row>
    <row r="44" spans="1:27" s="68" customFormat="1">
      <c r="A44" s="130"/>
      <c r="B44" s="28"/>
      <c r="C44" s="28"/>
      <c r="D44" s="28"/>
      <c r="E44" s="28"/>
      <c r="F44" s="28"/>
      <c r="G44" s="28"/>
      <c r="H44" s="61"/>
      <c r="I44" s="61"/>
      <c r="J44" s="61"/>
      <c r="K44" s="61"/>
      <c r="L44" s="61"/>
      <c r="M44" s="61"/>
      <c r="N44" s="28"/>
      <c r="O44" s="28"/>
      <c r="P44" s="23"/>
      <c r="Q44" s="23"/>
      <c r="R44" s="23"/>
      <c r="S44" s="23"/>
      <c r="T44" s="23"/>
      <c r="U44" s="87"/>
      <c r="V44" s="87"/>
      <c r="W44" s="87"/>
      <c r="X44" s="87"/>
      <c r="Y44" s="87"/>
      <c r="Z44" s="87"/>
      <c r="AA44" s="87"/>
    </row>
    <row r="45" spans="1:27" s="68" customFormat="1">
      <c r="A45" s="130"/>
      <c r="B45" s="167" t="s">
        <v>22</v>
      </c>
      <c r="C45" s="167" t="s">
        <v>23</v>
      </c>
      <c r="D45" s="167" t="s">
        <v>24</v>
      </c>
      <c r="E45" s="167" t="s">
        <v>25</v>
      </c>
      <c r="F45" s="167" t="s">
        <v>26</v>
      </c>
      <c r="G45" s="167" t="s">
        <v>27</v>
      </c>
      <c r="H45" s="167" t="s">
        <v>28</v>
      </c>
      <c r="I45" s="167" t="s">
        <v>29</v>
      </c>
      <c r="J45" s="167" t="s">
        <v>30</v>
      </c>
      <c r="K45" s="167" t="s">
        <v>31</v>
      </c>
      <c r="L45" s="167" t="s">
        <v>32</v>
      </c>
      <c r="M45" s="168" t="s">
        <v>33</v>
      </c>
      <c r="N45" s="28"/>
      <c r="O45" s="28"/>
      <c r="P45" s="23"/>
      <c r="Q45" s="23"/>
      <c r="R45" s="23"/>
      <c r="S45" s="23"/>
      <c r="T45" s="23"/>
      <c r="U45" s="87"/>
      <c r="V45" s="87"/>
      <c r="W45" s="87"/>
      <c r="X45" s="87"/>
      <c r="Y45" s="87"/>
      <c r="Z45" s="87"/>
      <c r="AA45" s="87"/>
    </row>
    <row r="46" spans="1:27" s="68" customFormat="1">
      <c r="A46" s="130">
        <v>2019</v>
      </c>
      <c r="B46" s="171">
        <f t="shared" ref="B46:M46" si="29">B36/B27</f>
        <v>2.8802489889709877</v>
      </c>
      <c r="C46" s="171">
        <f t="shared" si="29"/>
        <v>3.0191270489833197</v>
      </c>
      <c r="D46" s="171">
        <f t="shared" si="29"/>
        <v>3.1386956924420373</v>
      </c>
      <c r="E46" s="171">
        <f t="shared" si="29"/>
        <v>3.0148772217200444</v>
      </c>
      <c r="F46" s="171">
        <f t="shared" si="29"/>
        <v>2.9119092231765391</v>
      </c>
      <c r="G46" s="171">
        <f t="shared" si="29"/>
        <v>2.9755174499131893</v>
      </c>
      <c r="H46" s="171">
        <f t="shared" si="29"/>
        <v>2.5150407130606447</v>
      </c>
      <c r="I46" s="171">
        <f t="shared" si="29"/>
        <v>2.6596365373545776</v>
      </c>
      <c r="J46" s="171">
        <f t="shared" si="29"/>
        <v>3.0922542523734178</v>
      </c>
      <c r="K46" s="171">
        <f t="shared" si="29"/>
        <v>3.45389504304495</v>
      </c>
      <c r="L46" s="171">
        <f t="shared" si="29"/>
        <v>3.1427538145371465</v>
      </c>
      <c r="M46" s="171">
        <f t="shared" si="29"/>
        <v>2.966327388178168</v>
      </c>
      <c r="N46" s="28"/>
      <c r="O46" s="28"/>
      <c r="P46" s="23"/>
      <c r="Q46" s="23"/>
      <c r="R46" s="23"/>
      <c r="S46" s="23"/>
      <c r="T46" s="23"/>
      <c r="U46" s="87"/>
      <c r="V46" s="87"/>
      <c r="W46" s="87"/>
      <c r="X46" s="87"/>
      <c r="Y46" s="87"/>
      <c r="Z46" s="87"/>
      <c r="AA46" s="87"/>
    </row>
    <row r="47" spans="1:27" s="68" customFormat="1">
      <c r="A47" s="130">
        <v>2020</v>
      </c>
      <c r="B47" s="171">
        <f t="shared" ref="B47:M47" si="30">B37/B28</f>
        <v>2.723605344426538</v>
      </c>
      <c r="C47" s="171">
        <f t="shared" si="30"/>
        <v>2.8571777784863266</v>
      </c>
      <c r="D47" s="171">
        <f t="shared" si="30"/>
        <v>2.6548353809310568</v>
      </c>
      <c r="E47" s="171">
        <f t="shared" si="30"/>
        <v>2.2648654077942947</v>
      </c>
      <c r="F47" s="171">
        <f t="shared" si="30"/>
        <v>2.573313953488372</v>
      </c>
      <c r="G47" s="171">
        <f t="shared" si="30"/>
        <v>2.2129688558582603</v>
      </c>
      <c r="H47" s="171">
        <f t="shared" si="30"/>
        <v>2.3911539663771899</v>
      </c>
      <c r="I47" s="171">
        <f t="shared" si="30"/>
        <v>2.5031591506901321</v>
      </c>
      <c r="J47" s="171">
        <f t="shared" si="30"/>
        <v>2.6797616746449564</v>
      </c>
      <c r="K47" s="171">
        <f t="shared" si="30"/>
        <v>2.6583392945578606</v>
      </c>
      <c r="L47" s="171">
        <f t="shared" si="30"/>
        <v>2.4406772359124589</v>
      </c>
      <c r="M47" s="171">
        <f t="shared" si="30"/>
        <v>2.2473349333035664</v>
      </c>
      <c r="N47" s="28"/>
      <c r="O47" s="28"/>
      <c r="P47" s="23"/>
      <c r="Q47" s="23"/>
      <c r="R47" s="23"/>
      <c r="S47" s="23"/>
      <c r="T47" s="23"/>
      <c r="U47" s="87"/>
      <c r="V47" s="87"/>
      <c r="W47" s="87"/>
      <c r="X47" s="87"/>
      <c r="Y47" s="87"/>
      <c r="Z47" s="87"/>
      <c r="AA47" s="87"/>
    </row>
    <row r="48" spans="1:27" s="68" customFormat="1">
      <c r="A48" s="130">
        <v>2021</v>
      </c>
      <c r="B48" s="171">
        <f t="shared" ref="B48:M48" si="31">B38/B29</f>
        <v>2.0787755751930579</v>
      </c>
      <c r="C48" s="171">
        <f t="shared" si="31"/>
        <v>2.0468411262010995</v>
      </c>
      <c r="D48" s="171">
        <f t="shared" si="31"/>
        <v>1.9420414895641693</v>
      </c>
      <c r="E48" s="171">
        <f t="shared" si="31"/>
        <v>2.0585851744593398</v>
      </c>
      <c r="F48" s="171">
        <f t="shared" si="31"/>
        <v>2.3459852514782766</v>
      </c>
      <c r="G48" s="171">
        <f t="shared" si="31"/>
        <v>2.5714031235759558</v>
      </c>
      <c r="H48" s="171">
        <f t="shared" si="31"/>
        <v>2.4880636111988408</v>
      </c>
      <c r="I48" s="171">
        <f t="shared" si="31"/>
        <v>2.5764923683342933</v>
      </c>
      <c r="J48" s="171">
        <f t="shared" si="31"/>
        <v>3.1954871192220842</v>
      </c>
      <c r="K48" s="171">
        <f t="shared" si="31"/>
        <v>3.7888929871546098</v>
      </c>
      <c r="L48" s="171">
        <f t="shared" si="31"/>
        <v>3.1980086086189909</v>
      </c>
      <c r="M48" s="171">
        <f t="shared" si="31"/>
        <v>2.7351771355391645</v>
      </c>
      <c r="N48" s="28"/>
      <c r="O48" s="28"/>
      <c r="P48" s="23"/>
      <c r="Q48" s="23"/>
      <c r="R48" s="23"/>
      <c r="S48" s="23"/>
      <c r="T48" s="23"/>
      <c r="U48" s="87"/>
      <c r="V48" s="87"/>
      <c r="W48" s="87"/>
      <c r="X48" s="87"/>
      <c r="Y48" s="87"/>
      <c r="Z48" s="87"/>
      <c r="AA48" s="87"/>
    </row>
    <row r="49" spans="1:27" s="68" customFormat="1">
      <c r="A49" s="130">
        <v>2022</v>
      </c>
      <c r="B49" s="171">
        <f t="shared" ref="B49:M49" si="32">B39/B30</f>
        <v>2.4439719232328172</v>
      </c>
      <c r="C49" s="171">
        <f t="shared" si="32"/>
        <v>2.457654683146564</v>
      </c>
      <c r="D49" s="171">
        <f t="shared" si="32"/>
        <v>2.8159514242609824</v>
      </c>
      <c r="E49" s="171">
        <f t="shared" si="32"/>
        <v>3.1095990114930854</v>
      </c>
      <c r="F49" s="171">
        <f t="shared" si="32"/>
        <v>3.1345989601282609</v>
      </c>
      <c r="G49" s="171">
        <f t="shared" si="32"/>
        <v>3.023120874572212</v>
      </c>
      <c r="H49" s="171">
        <f t="shared" si="32"/>
        <v>2.5088765497832206</v>
      </c>
      <c r="I49" s="171">
        <f t="shared" si="32"/>
        <v>2.5936168534006629</v>
      </c>
      <c r="J49" s="171">
        <f t="shared" si="32"/>
        <v>3.1489271276568833</v>
      </c>
      <c r="K49" s="171">
        <f t="shared" si="32"/>
        <v>3.5632023064482103</v>
      </c>
      <c r="L49" s="171">
        <f t="shared" si="32"/>
        <v>3.1940417262774559</v>
      </c>
      <c r="M49" s="171">
        <f t="shared" si="32"/>
        <v>2.8413615519721525</v>
      </c>
      <c r="N49" s="28"/>
      <c r="O49" s="28"/>
      <c r="P49" s="23"/>
      <c r="Q49" s="23"/>
      <c r="R49" s="23"/>
      <c r="S49" s="23"/>
      <c r="T49" s="23"/>
      <c r="U49" s="87"/>
      <c r="V49" s="87"/>
      <c r="W49" s="87"/>
      <c r="X49" s="87"/>
      <c r="Y49" s="87"/>
      <c r="Z49" s="87"/>
      <c r="AA49" s="87"/>
    </row>
    <row r="50" spans="1:27" s="68" customFormat="1">
      <c r="A50" s="130">
        <v>2023</v>
      </c>
      <c r="B50" s="171">
        <f t="shared" ref="B50:M50" si="33">B40/B31</f>
        <v>2.615903217779139</v>
      </c>
      <c r="C50" s="171">
        <f t="shared" si="33"/>
        <v>2.6818356850125147</v>
      </c>
      <c r="D50" s="171">
        <f t="shared" si="33"/>
        <v>2.8729724083386805</v>
      </c>
      <c r="E50" s="171">
        <f t="shared" si="33"/>
        <v>2.9468200554027169</v>
      </c>
      <c r="F50" s="171">
        <f t="shared" si="33"/>
        <v>3.2171880529698855</v>
      </c>
      <c r="G50" s="171">
        <f t="shared" si="33"/>
        <v>3.0501928211213292</v>
      </c>
      <c r="H50" s="171">
        <f t="shared" si="33"/>
        <v>2.5921264088119238</v>
      </c>
      <c r="I50" s="171">
        <f t="shared" si="33"/>
        <v>2.64990809575901</v>
      </c>
      <c r="J50" s="171">
        <f t="shared" si="33"/>
        <v>3.0502085835972479</v>
      </c>
      <c r="K50" s="171">
        <f t="shared" si="33"/>
        <v>3.3352355303511154</v>
      </c>
      <c r="L50" s="171">
        <f t="shared" si="33"/>
        <v>3.0442906365230007</v>
      </c>
      <c r="M50" s="171">
        <f t="shared" si="33"/>
        <v>2.8641117478510028</v>
      </c>
      <c r="N50" s="28"/>
      <c r="O50" s="28"/>
      <c r="P50" s="23"/>
      <c r="Q50" s="23"/>
      <c r="R50" s="23"/>
      <c r="S50" s="23"/>
      <c r="T50" s="23"/>
      <c r="U50" s="87"/>
      <c r="V50" s="87"/>
      <c r="W50" s="87"/>
      <c r="X50" s="87"/>
      <c r="Y50" s="87"/>
      <c r="Z50" s="87"/>
    </row>
    <row r="51" spans="1:27" s="68" customFormat="1">
      <c r="A51" s="130">
        <v>2024</v>
      </c>
      <c r="B51" s="171">
        <f t="shared" ref="B51:M51" si="34">B41/B32</f>
        <v>2.6614536042833277</v>
      </c>
      <c r="C51" s="171">
        <f t="shared" si="34"/>
        <v>2.7181650986772299</v>
      </c>
      <c r="D51" s="171">
        <f t="shared" si="34"/>
        <v>2.8320012913589192</v>
      </c>
      <c r="E51" s="171">
        <f t="shared" si="34"/>
        <v>2.8905375350106861</v>
      </c>
      <c r="F51" s="171">
        <f t="shared" si="34"/>
        <v>3.1513658038666037</v>
      </c>
      <c r="G51" s="171">
        <f t="shared" si="34"/>
        <v>3.0152870569584418</v>
      </c>
      <c r="H51" s="171">
        <f t="shared" si="34"/>
        <v>2.6105925921479889</v>
      </c>
      <c r="I51" s="171">
        <f t="shared" si="34"/>
        <v>2.6704346820651987</v>
      </c>
      <c r="J51" s="171">
        <f t="shared" si="34"/>
        <v>3.0034051480061263</v>
      </c>
      <c r="K51" s="171">
        <f t="shared" si="34"/>
        <v>3.3021098766690451</v>
      </c>
      <c r="L51" s="171">
        <f t="shared" si="34"/>
        <v>2.9214330547059468</v>
      </c>
      <c r="M51" s="171">
        <f t="shared" si="34"/>
        <v>2.8651281377316336</v>
      </c>
      <c r="N51" s="28"/>
      <c r="O51" s="28"/>
      <c r="P51" s="23"/>
      <c r="Q51" s="23"/>
      <c r="R51" s="23"/>
      <c r="S51" s="23"/>
      <c r="T51" s="23"/>
      <c r="U51" s="87"/>
      <c r="V51" s="87"/>
      <c r="W51" s="87"/>
      <c r="X51" s="87"/>
      <c r="Y51" s="87"/>
      <c r="Z51" s="87"/>
    </row>
    <row r="52" spans="1:27" s="68" customFormat="1">
      <c r="A52" s="130">
        <v>2025</v>
      </c>
      <c r="B52" s="171">
        <f>B42/B33</f>
        <v>2.6111558644816792</v>
      </c>
      <c r="C52" s="171">
        <f t="shared" ref="C52:M53" si="35">C42/C33</f>
        <v>2.7210183531944447</v>
      </c>
      <c r="D52" s="171">
        <f t="shared" si="35"/>
        <v>2.7977764625173189</v>
      </c>
      <c r="E52" s="171">
        <f t="shared" si="35"/>
        <v>2.8815887156644395</v>
      </c>
      <c r="F52" s="171">
        <f t="shared" si="35"/>
        <v>3.1217391014264555</v>
      </c>
      <c r="G52" s="171">
        <f t="shared" si="35"/>
        <v>2.9902388314001631</v>
      </c>
      <c r="H52" s="171">
        <f t="shared" si="35"/>
        <v>2.6461375532066556</v>
      </c>
      <c r="I52" s="171">
        <f t="shared" si="35"/>
        <v>2.6444687345322553</v>
      </c>
      <c r="J52" s="171">
        <f t="shared" si="35"/>
        <v>2.9494626449992336</v>
      </c>
      <c r="K52" s="171">
        <f t="shared" si="35"/>
        <v>3.1040208893762373</v>
      </c>
      <c r="L52" s="171">
        <f t="shared" si="35"/>
        <v>2.8618458459870326</v>
      </c>
      <c r="M52" s="171">
        <f t="shared" si="35"/>
        <v>2.8430051551369719</v>
      </c>
      <c r="N52" s="28"/>
      <c r="O52" s="28"/>
      <c r="P52" s="23"/>
      <c r="Q52" s="23"/>
      <c r="R52" s="23"/>
      <c r="S52" s="23"/>
      <c r="T52" s="23"/>
      <c r="U52" s="87"/>
      <c r="V52" s="87"/>
      <c r="W52" s="87"/>
      <c r="X52" s="87"/>
      <c r="Y52" s="87"/>
      <c r="Z52" s="87"/>
    </row>
    <row r="53" spans="1:27" s="87" customFormat="1">
      <c r="A53" s="130">
        <v>2026</v>
      </c>
      <c r="B53" s="171">
        <f>B43/B34</f>
        <v>2.6609481548612415</v>
      </c>
      <c r="C53" s="171">
        <f t="shared" si="35"/>
        <v>2.6536379763554199</v>
      </c>
      <c r="D53" s="171">
        <f t="shared" si="35"/>
        <v>2.73007388254209</v>
      </c>
      <c r="E53" s="171"/>
      <c r="F53" s="171"/>
      <c r="G53" s="171"/>
      <c r="H53" s="171"/>
      <c r="I53" s="171"/>
      <c r="J53" s="171"/>
      <c r="K53" s="171"/>
      <c r="L53" s="171"/>
      <c r="M53" s="171"/>
    </row>
    <row r="54" spans="1:27" s="87" customFormat="1">
      <c r="A54" s="23"/>
    </row>
    <row r="55" spans="1:27" s="23" customFormat="1"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</row>
    <row r="56" spans="1:27" s="23" customFormat="1"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</row>
    <row r="57" spans="1:27" s="23" customFormat="1"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</row>
    <row r="58" spans="1:27" s="23" customFormat="1">
      <c r="AA58"/>
    </row>
    <row r="59" spans="1:27" s="23" customFormat="1">
      <c r="AA59"/>
    </row>
    <row r="60" spans="1:27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7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27"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</row>
  </sheetData>
  <sheetProtection algorithmName="SHA-512" hashValue="GASgMumOn/yODEjpCn6ZjAPMSXqkMltevzgaheOwannmXInwYu2tYfTems7KpV9siMfKN5NmgIJaYegDEDuwkw==" saltValue="05ZRHd2OLk9+JKMNa0I6nA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85"/>
  <sheetViews>
    <sheetView showGridLines="0" zoomScale="85" zoomScaleNormal="85" workbookViewId="0">
      <selection activeCell="E87" sqref="E87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211" t="s">
        <v>79</v>
      </c>
      <c r="C6" s="213" t="s">
        <v>15</v>
      </c>
      <c r="D6" s="214"/>
      <c r="E6" s="215"/>
      <c r="F6" s="213" t="s">
        <v>16</v>
      </c>
      <c r="G6" s="214"/>
      <c r="H6" s="215"/>
      <c r="I6" s="219" t="s">
        <v>17</v>
      </c>
      <c r="J6" s="220"/>
      <c r="K6" s="221"/>
      <c r="L6" s="213" t="s">
        <v>18</v>
      </c>
      <c r="M6" s="214"/>
      <c r="N6" s="215"/>
      <c r="O6" s="213" t="s">
        <v>19</v>
      </c>
      <c r="P6" s="214"/>
      <c r="Q6" s="262"/>
    </row>
    <row r="7" spans="2:17">
      <c r="B7" s="212"/>
      <c r="C7" s="216"/>
      <c r="D7" s="217"/>
      <c r="E7" s="218"/>
      <c r="F7" s="216"/>
      <c r="G7" s="217"/>
      <c r="H7" s="218"/>
      <c r="I7" s="222"/>
      <c r="J7" s="223"/>
      <c r="K7" s="224"/>
      <c r="L7" s="216"/>
      <c r="M7" s="217"/>
      <c r="N7" s="218"/>
      <c r="O7" s="216"/>
      <c r="P7" s="217"/>
      <c r="Q7" s="263"/>
    </row>
    <row r="8" spans="2:17" ht="15.75" customHeight="1">
      <c r="B8" s="115" t="s">
        <v>80</v>
      </c>
      <c r="C8" s="238" t="s">
        <v>82</v>
      </c>
      <c r="D8" s="196"/>
      <c r="E8" s="197"/>
      <c r="F8" s="239">
        <v>8234</v>
      </c>
      <c r="G8" s="230"/>
      <c r="H8" s="231"/>
      <c r="I8" s="250" t="s">
        <v>40</v>
      </c>
      <c r="J8" s="196"/>
      <c r="K8" s="197"/>
      <c r="L8" s="251" t="s">
        <v>47</v>
      </c>
      <c r="M8" s="202"/>
      <c r="N8" s="203"/>
      <c r="O8" s="250" t="s">
        <v>41</v>
      </c>
      <c r="P8" s="196"/>
      <c r="Q8" s="197"/>
    </row>
    <row r="9" spans="2:17" ht="15" customHeight="1">
      <c r="B9" s="115" t="s">
        <v>81</v>
      </c>
      <c r="C9" s="238" t="s">
        <v>83</v>
      </c>
      <c r="D9" s="196"/>
      <c r="E9" s="197"/>
      <c r="F9" s="239">
        <v>4566</v>
      </c>
      <c r="G9" s="230"/>
      <c r="H9" s="231"/>
      <c r="I9" s="250" t="s">
        <v>42</v>
      </c>
      <c r="J9" s="196"/>
      <c r="K9" s="197"/>
      <c r="L9" s="251" t="s">
        <v>48</v>
      </c>
      <c r="M9" s="202"/>
      <c r="N9" s="203"/>
      <c r="O9" s="250" t="s">
        <v>41</v>
      </c>
      <c r="P9" s="196"/>
      <c r="Q9" s="197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211" t="s">
        <v>79</v>
      </c>
      <c r="C13" s="213" t="s">
        <v>15</v>
      </c>
      <c r="D13" s="214"/>
      <c r="E13" s="215"/>
      <c r="F13" s="213" t="s">
        <v>16</v>
      </c>
      <c r="G13" s="214"/>
      <c r="H13" s="215"/>
      <c r="I13" s="219" t="s">
        <v>207</v>
      </c>
      <c r="J13" s="220"/>
      <c r="K13" s="221"/>
      <c r="L13" s="213" t="s">
        <v>18</v>
      </c>
      <c r="M13" s="214"/>
      <c r="N13" s="215"/>
      <c r="O13" s="213" t="s">
        <v>19</v>
      </c>
      <c r="P13" s="214"/>
      <c r="Q13" s="262"/>
    </row>
    <row r="14" spans="2:17" ht="15" customHeight="1">
      <c r="B14" s="212"/>
      <c r="C14" s="216"/>
      <c r="D14" s="217"/>
      <c r="E14" s="218"/>
      <c r="F14" s="216"/>
      <c r="G14" s="217"/>
      <c r="H14" s="218"/>
      <c r="I14" s="222"/>
      <c r="J14" s="223"/>
      <c r="K14" s="224"/>
      <c r="L14" s="216"/>
      <c r="M14" s="217"/>
      <c r="N14" s="218"/>
      <c r="O14" s="216"/>
      <c r="P14" s="217"/>
      <c r="Q14" s="263"/>
    </row>
    <row r="15" spans="2:17" ht="15" customHeight="1">
      <c r="B15" s="115" t="s">
        <v>80</v>
      </c>
      <c r="C15" s="238" t="s">
        <v>84</v>
      </c>
      <c r="D15" s="196"/>
      <c r="E15" s="197"/>
      <c r="F15" s="239">
        <v>6934</v>
      </c>
      <c r="G15" s="230"/>
      <c r="H15" s="231"/>
      <c r="I15" s="250" t="s">
        <v>39</v>
      </c>
      <c r="J15" s="196"/>
      <c r="K15" s="197"/>
      <c r="L15" s="251" t="s">
        <v>47</v>
      </c>
      <c r="M15" s="202"/>
      <c r="N15" s="203"/>
      <c r="O15" s="250" t="s">
        <v>36</v>
      </c>
      <c r="P15" s="196"/>
      <c r="Q15" s="197"/>
    </row>
    <row r="16" spans="2:17" ht="15" customHeight="1">
      <c r="B16" s="115" t="s">
        <v>81</v>
      </c>
      <c r="C16" s="238" t="s">
        <v>85</v>
      </c>
      <c r="D16" s="258"/>
      <c r="E16" s="259"/>
      <c r="F16" s="239">
        <v>4281</v>
      </c>
      <c r="G16" s="230"/>
      <c r="H16" s="231"/>
      <c r="I16" s="250" t="s">
        <v>34</v>
      </c>
      <c r="J16" s="196"/>
      <c r="K16" s="197"/>
      <c r="L16" s="251" t="s">
        <v>49</v>
      </c>
      <c r="M16" s="260"/>
      <c r="N16" s="261"/>
      <c r="O16" s="250" t="s">
        <v>37</v>
      </c>
      <c r="P16" s="196"/>
      <c r="Q16" s="197"/>
    </row>
    <row r="17" spans="2:17" ht="15" customHeight="1">
      <c r="B17" s="115" t="s">
        <v>88</v>
      </c>
      <c r="C17" s="238" t="s">
        <v>86</v>
      </c>
      <c r="D17" s="196"/>
      <c r="E17" s="197"/>
      <c r="F17" s="239">
        <v>266</v>
      </c>
      <c r="G17" s="230"/>
      <c r="H17" s="231"/>
      <c r="I17" s="250" t="s">
        <v>35</v>
      </c>
      <c r="J17" s="196"/>
      <c r="K17" s="197"/>
      <c r="L17" s="251" t="s">
        <v>50</v>
      </c>
      <c r="M17" s="202"/>
      <c r="N17" s="203"/>
      <c r="O17" s="250" t="s">
        <v>38</v>
      </c>
      <c r="P17" s="196"/>
      <c r="Q17" s="197"/>
    </row>
    <row r="18" spans="2:17" ht="15" customHeight="1">
      <c r="B18" s="115" t="s">
        <v>89</v>
      </c>
      <c r="C18" s="238" t="s">
        <v>87</v>
      </c>
      <c r="D18" s="196"/>
      <c r="E18" s="197"/>
      <c r="F18" s="239">
        <v>7334</v>
      </c>
      <c r="G18" s="230"/>
      <c r="H18" s="231"/>
      <c r="I18" s="252" t="s">
        <v>66</v>
      </c>
      <c r="J18" s="196"/>
      <c r="K18" s="197"/>
      <c r="L18" s="251" t="s">
        <v>67</v>
      </c>
      <c r="M18" s="202"/>
      <c r="N18" s="203"/>
      <c r="O18" s="253" t="s">
        <v>68</v>
      </c>
      <c r="P18" s="254"/>
      <c r="Q18" s="255"/>
    </row>
    <row r="20" spans="2:17">
      <c r="B20" s="9" t="s">
        <v>220</v>
      </c>
    </row>
    <row r="22" spans="2:17">
      <c r="B22" s="211" t="s">
        <v>79</v>
      </c>
      <c r="C22" s="213" t="s">
        <v>15</v>
      </c>
      <c r="D22" s="214"/>
      <c r="E22" s="215"/>
      <c r="F22" s="213" t="s">
        <v>16</v>
      </c>
      <c r="G22" s="214"/>
      <c r="H22" s="215"/>
      <c r="I22" s="219" t="s">
        <v>17</v>
      </c>
      <c r="J22" s="220"/>
      <c r="K22" s="221"/>
      <c r="L22" s="213" t="s">
        <v>18</v>
      </c>
      <c r="M22" s="214"/>
      <c r="N22" s="215"/>
      <c r="O22" s="213" t="s">
        <v>19</v>
      </c>
      <c r="P22" s="214"/>
      <c r="Q22" s="215"/>
    </row>
    <row r="23" spans="2:17">
      <c r="B23" s="212"/>
      <c r="C23" s="216"/>
      <c r="D23" s="217"/>
      <c r="E23" s="218"/>
      <c r="F23" s="216"/>
      <c r="G23" s="217"/>
      <c r="H23" s="218"/>
      <c r="I23" s="222"/>
      <c r="J23" s="223"/>
      <c r="K23" s="224"/>
      <c r="L23" s="216"/>
      <c r="M23" s="217"/>
      <c r="N23" s="218"/>
      <c r="O23" s="216"/>
      <c r="P23" s="217"/>
      <c r="Q23" s="218"/>
    </row>
    <row r="24" spans="2:17">
      <c r="B24" s="115" t="s">
        <v>80</v>
      </c>
      <c r="C24" s="256" t="s">
        <v>123</v>
      </c>
      <c r="D24" s="196"/>
      <c r="E24" s="197"/>
      <c r="F24" s="229">
        <v>4642</v>
      </c>
      <c r="G24" s="230"/>
      <c r="H24" s="231"/>
      <c r="I24" s="256" t="s">
        <v>124</v>
      </c>
      <c r="J24" s="196"/>
      <c r="K24" s="197"/>
      <c r="L24" s="257" t="s">
        <v>117</v>
      </c>
      <c r="M24" s="202"/>
      <c r="N24" s="203"/>
      <c r="O24" s="245" t="s">
        <v>95</v>
      </c>
      <c r="P24" s="226"/>
      <c r="Q24" s="227"/>
    </row>
    <row r="25" spans="2:17" ht="15" customHeight="1">
      <c r="B25" s="115" t="s">
        <v>81</v>
      </c>
      <c r="C25" s="238" t="s">
        <v>90</v>
      </c>
      <c r="D25" s="196"/>
      <c r="E25" s="197"/>
      <c r="F25" s="239">
        <v>186</v>
      </c>
      <c r="G25" s="230"/>
      <c r="H25" s="231"/>
      <c r="I25" s="238" t="s">
        <v>97</v>
      </c>
      <c r="J25" s="196"/>
      <c r="K25" s="197"/>
      <c r="L25" s="240" t="s">
        <v>93</v>
      </c>
      <c r="M25" s="202"/>
      <c r="N25" s="203"/>
      <c r="O25" s="241" t="s">
        <v>95</v>
      </c>
      <c r="P25" s="242"/>
      <c r="Q25" s="243"/>
    </row>
    <row r="26" spans="2:17">
      <c r="B26" s="115" t="s">
        <v>88</v>
      </c>
      <c r="C26" s="238" t="s">
        <v>91</v>
      </c>
      <c r="D26" s="258"/>
      <c r="E26" s="259"/>
      <c r="F26" s="239">
        <v>3134</v>
      </c>
      <c r="G26" s="230"/>
      <c r="H26" s="231"/>
      <c r="I26" s="238" t="s">
        <v>98</v>
      </c>
      <c r="J26" s="196"/>
      <c r="K26" s="197"/>
      <c r="L26" s="240" t="s">
        <v>48</v>
      </c>
      <c r="M26" s="260"/>
      <c r="N26" s="261"/>
      <c r="O26" s="241" t="s">
        <v>95</v>
      </c>
      <c r="P26" s="242"/>
      <c r="Q26" s="243"/>
    </row>
    <row r="27" spans="2:17" ht="15" customHeight="1">
      <c r="B27" s="116" t="s">
        <v>89</v>
      </c>
      <c r="C27" s="238" t="s">
        <v>92</v>
      </c>
      <c r="D27" s="196"/>
      <c r="E27" s="197"/>
      <c r="F27" s="239">
        <v>4687</v>
      </c>
      <c r="G27" s="230"/>
      <c r="H27" s="231"/>
      <c r="I27" s="238" t="s">
        <v>99</v>
      </c>
      <c r="J27" s="196"/>
      <c r="K27" s="197"/>
      <c r="L27" s="240" t="s">
        <v>94</v>
      </c>
      <c r="M27" s="202"/>
      <c r="N27" s="203"/>
      <c r="O27" s="241" t="s">
        <v>96</v>
      </c>
      <c r="P27" s="242"/>
      <c r="Q27" s="243"/>
    </row>
    <row r="28" spans="2:17">
      <c r="B28" s="115" t="s">
        <v>105</v>
      </c>
      <c r="C28" s="248" t="s">
        <v>101</v>
      </c>
      <c r="D28" s="196"/>
      <c r="E28" s="197"/>
      <c r="F28" s="239">
        <v>5653</v>
      </c>
      <c r="G28" s="230"/>
      <c r="H28" s="231"/>
      <c r="I28" s="248" t="s">
        <v>102</v>
      </c>
      <c r="J28" s="196"/>
      <c r="K28" s="197"/>
      <c r="L28" s="244" t="s">
        <v>47</v>
      </c>
      <c r="M28" s="202"/>
      <c r="N28" s="203"/>
      <c r="O28" s="249" t="s">
        <v>103</v>
      </c>
      <c r="P28" s="242"/>
      <c r="Q28" s="243"/>
    </row>
    <row r="29" spans="2:17">
      <c r="B29" s="116" t="s">
        <v>106</v>
      </c>
      <c r="C29" s="238" t="s">
        <v>109</v>
      </c>
      <c r="D29" s="196"/>
      <c r="E29" s="197"/>
      <c r="F29" s="239">
        <v>1299</v>
      </c>
      <c r="G29" s="230"/>
      <c r="H29" s="231"/>
      <c r="I29" s="246" t="s">
        <v>118</v>
      </c>
      <c r="J29" s="196"/>
      <c r="K29" s="197"/>
      <c r="L29" s="240" t="s">
        <v>50</v>
      </c>
      <c r="M29" s="202"/>
      <c r="N29" s="203"/>
      <c r="O29" s="247" t="s">
        <v>113</v>
      </c>
      <c r="P29" s="242"/>
      <c r="Q29" s="243"/>
    </row>
    <row r="30" spans="2:17">
      <c r="B30" s="115" t="s">
        <v>107</v>
      </c>
      <c r="C30" s="248" t="s">
        <v>110</v>
      </c>
      <c r="D30" s="196"/>
      <c r="E30" s="197"/>
      <c r="F30" s="239">
        <v>4439</v>
      </c>
      <c r="G30" s="230"/>
      <c r="H30" s="231"/>
      <c r="I30" s="246" t="s">
        <v>119</v>
      </c>
      <c r="J30" s="196"/>
      <c r="K30" s="197"/>
      <c r="L30" s="244" t="s">
        <v>117</v>
      </c>
      <c r="M30" s="202"/>
      <c r="N30" s="203"/>
      <c r="O30" s="247" t="s">
        <v>113</v>
      </c>
      <c r="P30" s="242"/>
      <c r="Q30" s="243"/>
    </row>
    <row r="31" spans="2:17">
      <c r="B31" s="116" t="s">
        <v>108</v>
      </c>
      <c r="C31" s="238" t="s">
        <v>111</v>
      </c>
      <c r="D31" s="196"/>
      <c r="E31" s="197"/>
      <c r="F31" s="239">
        <v>22710</v>
      </c>
      <c r="G31" s="230"/>
      <c r="H31" s="231"/>
      <c r="I31" s="246" t="s">
        <v>120</v>
      </c>
      <c r="J31" s="196"/>
      <c r="K31" s="197"/>
      <c r="L31" s="240" t="s">
        <v>116</v>
      </c>
      <c r="M31" s="202"/>
      <c r="N31" s="203"/>
      <c r="O31" s="247" t="s">
        <v>113</v>
      </c>
      <c r="P31" s="242"/>
      <c r="Q31" s="243"/>
    </row>
    <row r="32" spans="2:17">
      <c r="B32" s="116" t="s">
        <v>122</v>
      </c>
      <c r="C32" s="248" t="s">
        <v>112</v>
      </c>
      <c r="D32" s="196"/>
      <c r="E32" s="197"/>
      <c r="F32" s="239">
        <v>617</v>
      </c>
      <c r="G32" s="230"/>
      <c r="H32" s="231"/>
      <c r="I32" s="246" t="s">
        <v>121</v>
      </c>
      <c r="J32" s="196"/>
      <c r="K32" s="197"/>
      <c r="L32" s="244" t="s">
        <v>115</v>
      </c>
      <c r="M32" s="202"/>
      <c r="N32" s="203"/>
      <c r="O32" s="247" t="s">
        <v>114</v>
      </c>
      <c r="P32" s="242"/>
      <c r="Q32" s="243"/>
    </row>
    <row r="33" spans="2:17">
      <c r="B33" s="117" t="s">
        <v>125</v>
      </c>
      <c r="C33" s="248" t="s">
        <v>126</v>
      </c>
      <c r="D33" s="196"/>
      <c r="E33" s="197"/>
      <c r="F33" s="239">
        <v>24547</v>
      </c>
      <c r="G33" s="230"/>
      <c r="H33" s="231"/>
      <c r="I33" s="256" t="s">
        <v>120</v>
      </c>
      <c r="J33" s="196"/>
      <c r="K33" s="197"/>
      <c r="L33" s="244" t="s">
        <v>93</v>
      </c>
      <c r="M33" s="202"/>
      <c r="N33" s="203"/>
      <c r="O33" s="245" t="s">
        <v>127</v>
      </c>
      <c r="P33" s="242"/>
      <c r="Q33" s="243"/>
    </row>
    <row r="34" spans="2:17">
      <c r="B34" s="118" t="s">
        <v>129</v>
      </c>
      <c r="C34" s="264" t="s">
        <v>130</v>
      </c>
      <c r="D34" s="196"/>
      <c r="E34" s="197"/>
      <c r="F34" s="239">
        <v>5783</v>
      </c>
      <c r="G34" s="230"/>
      <c r="H34" s="231"/>
      <c r="I34" s="264" t="s">
        <v>131</v>
      </c>
      <c r="J34" s="196"/>
      <c r="K34" s="197"/>
      <c r="L34" s="265" t="s">
        <v>47</v>
      </c>
      <c r="M34" s="202"/>
      <c r="N34" s="203"/>
      <c r="O34" s="266" t="s">
        <v>132</v>
      </c>
      <c r="P34" s="242"/>
      <c r="Q34" s="243"/>
    </row>
    <row r="36" spans="2:17">
      <c r="B36" s="9" t="s">
        <v>221</v>
      </c>
    </row>
    <row r="38" spans="2:17">
      <c r="B38" s="211" t="s">
        <v>79</v>
      </c>
      <c r="C38" s="213" t="s">
        <v>15</v>
      </c>
      <c r="D38" s="214"/>
      <c r="E38" s="215"/>
      <c r="F38" s="213" t="s">
        <v>16</v>
      </c>
      <c r="G38" s="214"/>
      <c r="H38" s="215"/>
      <c r="I38" s="219" t="s">
        <v>17</v>
      </c>
      <c r="J38" s="220"/>
      <c r="K38" s="221"/>
      <c r="L38" s="213" t="s">
        <v>18</v>
      </c>
      <c r="M38" s="214"/>
      <c r="N38" s="215"/>
      <c r="O38" s="213" t="s">
        <v>19</v>
      </c>
      <c r="P38" s="214"/>
      <c r="Q38" s="215"/>
    </row>
    <row r="39" spans="2:17">
      <c r="B39" s="212"/>
      <c r="C39" s="216"/>
      <c r="D39" s="217"/>
      <c r="E39" s="218"/>
      <c r="F39" s="216"/>
      <c r="G39" s="217"/>
      <c r="H39" s="218"/>
      <c r="I39" s="222"/>
      <c r="J39" s="223"/>
      <c r="K39" s="224"/>
      <c r="L39" s="216"/>
      <c r="M39" s="217"/>
      <c r="N39" s="218"/>
      <c r="O39" s="216"/>
      <c r="P39" s="217"/>
      <c r="Q39" s="218"/>
    </row>
    <row r="40" spans="2:17">
      <c r="B40" s="115" t="s">
        <v>80</v>
      </c>
      <c r="C40" s="267" t="s">
        <v>133</v>
      </c>
      <c r="D40" s="196"/>
      <c r="E40" s="197"/>
      <c r="F40" s="229">
        <v>10570</v>
      </c>
      <c r="G40" s="230"/>
      <c r="H40" s="231"/>
      <c r="I40" s="267" t="s">
        <v>135</v>
      </c>
      <c r="J40" s="196"/>
      <c r="K40" s="197"/>
      <c r="L40" s="268" t="s">
        <v>115</v>
      </c>
      <c r="M40" s="202"/>
      <c r="N40" s="203"/>
      <c r="O40" s="269" t="s">
        <v>134</v>
      </c>
      <c r="P40" s="226"/>
      <c r="Q40" s="227"/>
    </row>
    <row r="41" spans="2:17">
      <c r="B41" s="115" t="s">
        <v>81</v>
      </c>
      <c r="C41" s="228" t="s">
        <v>139</v>
      </c>
      <c r="D41" s="196"/>
      <c r="E41" s="197"/>
      <c r="F41" s="229">
        <v>10089</v>
      </c>
      <c r="G41" s="230"/>
      <c r="H41" s="231"/>
      <c r="I41" s="228" t="s">
        <v>144</v>
      </c>
      <c r="J41" s="196"/>
      <c r="K41" s="197"/>
      <c r="L41" s="268" t="s">
        <v>115</v>
      </c>
      <c r="M41" s="202"/>
      <c r="N41" s="203"/>
      <c r="O41" s="233" t="s">
        <v>140</v>
      </c>
      <c r="P41" s="226"/>
      <c r="Q41" s="227"/>
    </row>
    <row r="42" spans="2:17" ht="15" customHeight="1">
      <c r="B42" s="115" t="s">
        <v>88</v>
      </c>
      <c r="C42" s="228" t="s">
        <v>141</v>
      </c>
      <c r="D42" s="196"/>
      <c r="E42" s="197"/>
      <c r="F42" s="229">
        <v>3707</v>
      </c>
      <c r="G42" s="230"/>
      <c r="H42" s="231"/>
      <c r="I42" s="228" t="s">
        <v>145</v>
      </c>
      <c r="J42" s="196"/>
      <c r="K42" s="197"/>
      <c r="L42" s="232" t="s">
        <v>48</v>
      </c>
      <c r="M42" s="202"/>
      <c r="N42" s="203"/>
      <c r="O42" s="233" t="s">
        <v>140</v>
      </c>
      <c r="P42" s="226"/>
      <c r="Q42" s="227"/>
    </row>
    <row r="43" spans="2:17">
      <c r="B43" s="115" t="s">
        <v>89</v>
      </c>
      <c r="C43" s="228" t="s">
        <v>142</v>
      </c>
      <c r="D43" s="196"/>
      <c r="E43" s="197"/>
      <c r="F43" s="229">
        <v>173</v>
      </c>
      <c r="G43" s="230"/>
      <c r="H43" s="231"/>
      <c r="I43" s="228" t="s">
        <v>120</v>
      </c>
      <c r="J43" s="196"/>
      <c r="K43" s="197"/>
      <c r="L43" s="232" t="s">
        <v>50</v>
      </c>
      <c r="M43" s="202"/>
      <c r="N43" s="203"/>
      <c r="O43" s="233" t="s">
        <v>143</v>
      </c>
      <c r="P43" s="226"/>
      <c r="Q43" s="227"/>
    </row>
    <row r="44" spans="2:17">
      <c r="B44" s="115" t="s">
        <v>105</v>
      </c>
      <c r="C44" s="234" t="s">
        <v>147</v>
      </c>
      <c r="D44" s="196"/>
      <c r="E44" s="197"/>
      <c r="F44" s="229">
        <v>9080</v>
      </c>
      <c r="G44" s="230"/>
      <c r="H44" s="231"/>
      <c r="I44" s="234" t="s">
        <v>149</v>
      </c>
      <c r="J44" s="196"/>
      <c r="K44" s="197"/>
      <c r="L44" s="235" t="s">
        <v>117</v>
      </c>
      <c r="M44" s="202"/>
      <c r="N44" s="203"/>
      <c r="O44" s="236" t="s">
        <v>148</v>
      </c>
      <c r="P44" s="226"/>
      <c r="Q44" s="227"/>
    </row>
    <row r="45" spans="2:17">
      <c r="B45" s="115" t="s">
        <v>106</v>
      </c>
      <c r="C45" s="234" t="s">
        <v>150</v>
      </c>
      <c r="D45" s="196"/>
      <c r="E45" s="197"/>
      <c r="F45" s="229">
        <v>9028</v>
      </c>
      <c r="G45" s="230"/>
      <c r="H45" s="231"/>
      <c r="I45" s="234" t="s">
        <v>153</v>
      </c>
      <c r="J45" s="196"/>
      <c r="K45" s="197"/>
      <c r="L45" s="235" t="s">
        <v>151</v>
      </c>
      <c r="M45" s="202"/>
      <c r="N45" s="203"/>
      <c r="O45" s="236" t="s">
        <v>152</v>
      </c>
      <c r="P45" s="226"/>
      <c r="Q45" s="227"/>
    </row>
    <row r="46" spans="2:17">
      <c r="B46" s="115" t="s">
        <v>107</v>
      </c>
      <c r="C46" s="237" t="s">
        <v>154</v>
      </c>
      <c r="D46" s="196"/>
      <c r="E46" s="197"/>
      <c r="F46" s="229">
        <v>9236</v>
      </c>
      <c r="G46" s="230"/>
      <c r="H46" s="231"/>
      <c r="I46" s="237" t="s">
        <v>156</v>
      </c>
      <c r="J46" s="196"/>
      <c r="K46" s="197"/>
      <c r="L46" s="270" t="s">
        <v>115</v>
      </c>
      <c r="M46" s="202"/>
      <c r="N46" s="203"/>
      <c r="O46" s="225" t="s">
        <v>155</v>
      </c>
      <c r="P46" s="226"/>
      <c r="Q46" s="227"/>
    </row>
    <row r="47" spans="2:17">
      <c r="B47" s="115" t="s">
        <v>108</v>
      </c>
      <c r="C47" s="237" t="s">
        <v>157</v>
      </c>
      <c r="D47" s="196"/>
      <c r="E47" s="197"/>
      <c r="F47" s="229">
        <v>6744</v>
      </c>
      <c r="G47" s="230"/>
      <c r="H47" s="231"/>
      <c r="I47" s="237" t="s">
        <v>158</v>
      </c>
      <c r="J47" s="196"/>
      <c r="K47" s="197"/>
      <c r="L47" s="270" t="s">
        <v>117</v>
      </c>
      <c r="M47" s="202"/>
      <c r="N47" s="203"/>
      <c r="O47" s="225" t="s">
        <v>155</v>
      </c>
      <c r="P47" s="226"/>
      <c r="Q47" s="227"/>
    </row>
    <row r="49" spans="2:17">
      <c r="B49" s="9" t="s">
        <v>222</v>
      </c>
    </row>
    <row r="51" spans="2:17">
      <c r="B51" s="211" t="s">
        <v>79</v>
      </c>
      <c r="C51" s="213" t="s">
        <v>15</v>
      </c>
      <c r="D51" s="214"/>
      <c r="E51" s="215"/>
      <c r="F51" s="213" t="s">
        <v>16</v>
      </c>
      <c r="G51" s="214"/>
      <c r="H51" s="215"/>
      <c r="I51" s="219" t="s">
        <v>17</v>
      </c>
      <c r="J51" s="220"/>
      <c r="K51" s="221"/>
      <c r="L51" s="213" t="s">
        <v>18</v>
      </c>
      <c r="M51" s="214"/>
      <c r="N51" s="215"/>
      <c r="O51" s="213" t="s">
        <v>19</v>
      </c>
      <c r="P51" s="214"/>
      <c r="Q51" s="215"/>
    </row>
    <row r="52" spans="2:17">
      <c r="B52" s="212"/>
      <c r="C52" s="216"/>
      <c r="D52" s="217"/>
      <c r="E52" s="218"/>
      <c r="F52" s="216"/>
      <c r="G52" s="217"/>
      <c r="H52" s="218"/>
      <c r="I52" s="222"/>
      <c r="J52" s="223"/>
      <c r="K52" s="224"/>
      <c r="L52" s="216"/>
      <c r="M52" s="217"/>
      <c r="N52" s="218"/>
      <c r="O52" s="216"/>
      <c r="P52" s="217"/>
      <c r="Q52" s="218"/>
    </row>
    <row r="53" spans="2:17" ht="15" customHeight="1">
      <c r="B53" s="119" t="s">
        <v>80</v>
      </c>
      <c r="C53" s="208" t="s">
        <v>161</v>
      </c>
      <c r="D53" s="196"/>
      <c r="E53" s="197"/>
      <c r="F53" s="198">
        <v>7796</v>
      </c>
      <c r="G53" s="199"/>
      <c r="H53" s="200"/>
      <c r="I53" s="208" t="s">
        <v>163</v>
      </c>
      <c r="J53" s="196"/>
      <c r="K53" s="197"/>
      <c r="L53" s="209" t="s">
        <v>48</v>
      </c>
      <c r="M53" s="202"/>
      <c r="N53" s="203"/>
      <c r="O53" s="210" t="s">
        <v>162</v>
      </c>
      <c r="P53" s="205"/>
      <c r="Q53" s="206"/>
    </row>
    <row r="54" spans="2:17" ht="15" customHeight="1">
      <c r="B54" s="119" t="s">
        <v>81</v>
      </c>
      <c r="C54" s="207" t="s">
        <v>202</v>
      </c>
      <c r="D54" s="196"/>
      <c r="E54" s="197"/>
      <c r="F54" s="198">
        <v>21604</v>
      </c>
      <c r="G54" s="199"/>
      <c r="H54" s="200"/>
      <c r="I54" s="208" t="s">
        <v>144</v>
      </c>
      <c r="J54" s="196"/>
      <c r="K54" s="197"/>
      <c r="L54" s="209" t="s">
        <v>166</v>
      </c>
      <c r="M54" s="202"/>
      <c r="N54" s="203"/>
      <c r="O54" s="210" t="s">
        <v>167</v>
      </c>
      <c r="P54" s="205"/>
      <c r="Q54" s="206"/>
    </row>
    <row r="55" spans="2:17" ht="15" customHeight="1">
      <c r="B55" s="119" t="s">
        <v>88</v>
      </c>
      <c r="C55" s="207" t="s">
        <v>203</v>
      </c>
      <c r="D55" s="196"/>
      <c r="E55" s="197"/>
      <c r="F55" s="198">
        <v>7933</v>
      </c>
      <c r="G55" s="199"/>
      <c r="H55" s="200"/>
      <c r="I55" s="208" t="s">
        <v>171</v>
      </c>
      <c r="J55" s="196"/>
      <c r="K55" s="197"/>
      <c r="L55" s="209" t="s">
        <v>115</v>
      </c>
      <c r="M55" s="202"/>
      <c r="N55" s="203"/>
      <c r="O55" s="210" t="s">
        <v>173</v>
      </c>
      <c r="P55" s="205"/>
      <c r="Q55" s="206"/>
    </row>
    <row r="56" spans="2:17" ht="15" customHeight="1">
      <c r="B56" s="119" t="s">
        <v>89</v>
      </c>
      <c r="C56" s="207" t="s">
        <v>201</v>
      </c>
      <c r="D56" s="196"/>
      <c r="E56" s="197"/>
      <c r="F56" s="198">
        <v>3718</v>
      </c>
      <c r="G56" s="199"/>
      <c r="H56" s="200"/>
      <c r="I56" s="208" t="s">
        <v>172</v>
      </c>
      <c r="J56" s="196"/>
      <c r="K56" s="197"/>
      <c r="L56" s="209" t="s">
        <v>115</v>
      </c>
      <c r="M56" s="202"/>
      <c r="N56" s="203"/>
      <c r="O56" s="210" t="s">
        <v>174</v>
      </c>
      <c r="P56" s="205"/>
      <c r="Q56" s="206"/>
    </row>
    <row r="57" spans="2:17" ht="15" customHeight="1">
      <c r="B57" s="119" t="s">
        <v>105</v>
      </c>
      <c r="C57" s="208" t="s">
        <v>176</v>
      </c>
      <c r="D57" s="196"/>
      <c r="E57" s="197"/>
      <c r="F57" s="198">
        <v>11432</v>
      </c>
      <c r="G57" s="199"/>
      <c r="H57" s="200"/>
      <c r="I57" s="208" t="s">
        <v>177</v>
      </c>
      <c r="J57" s="196"/>
      <c r="K57" s="197"/>
      <c r="L57" s="209" t="s">
        <v>47</v>
      </c>
      <c r="M57" s="202"/>
      <c r="N57" s="203"/>
      <c r="O57" s="210" t="s">
        <v>174</v>
      </c>
      <c r="P57" s="205"/>
      <c r="Q57" s="206"/>
    </row>
    <row r="58" spans="2:17">
      <c r="B58" s="119" t="s">
        <v>106</v>
      </c>
      <c r="C58" s="207" t="s">
        <v>200</v>
      </c>
      <c r="D58" s="196"/>
      <c r="E58" s="197"/>
      <c r="F58" s="198">
        <v>21241</v>
      </c>
      <c r="G58" s="199"/>
      <c r="H58" s="200"/>
      <c r="I58" s="208" t="s">
        <v>169</v>
      </c>
      <c r="J58" s="196"/>
      <c r="K58" s="197"/>
      <c r="L58" s="209" t="s">
        <v>117</v>
      </c>
      <c r="M58" s="202"/>
      <c r="N58" s="203"/>
      <c r="O58" s="210" t="s">
        <v>170</v>
      </c>
      <c r="P58" s="205"/>
      <c r="Q58" s="206"/>
    </row>
    <row r="59" spans="2:17">
      <c r="B59" s="119" t="s">
        <v>107</v>
      </c>
      <c r="C59" s="207" t="s">
        <v>199</v>
      </c>
      <c r="D59" s="196"/>
      <c r="E59" s="197"/>
      <c r="F59" s="198">
        <v>9298</v>
      </c>
      <c r="G59" s="199"/>
      <c r="H59" s="200"/>
      <c r="I59" s="208" t="s">
        <v>178</v>
      </c>
      <c r="J59" s="196"/>
      <c r="K59" s="197"/>
      <c r="L59" s="209" t="s">
        <v>179</v>
      </c>
      <c r="M59" s="202"/>
      <c r="N59" s="203"/>
      <c r="O59" s="210" t="s">
        <v>180</v>
      </c>
      <c r="P59" s="205"/>
      <c r="Q59" s="206"/>
    </row>
    <row r="60" spans="2:17">
      <c r="B60" s="120" t="s">
        <v>108</v>
      </c>
      <c r="C60" s="276" t="s">
        <v>182</v>
      </c>
      <c r="D60" s="196"/>
      <c r="E60" s="197"/>
      <c r="F60" s="198">
        <v>11047</v>
      </c>
      <c r="G60" s="199"/>
      <c r="H60" s="200"/>
      <c r="I60" s="286" t="s">
        <v>181</v>
      </c>
      <c r="J60" s="196"/>
      <c r="K60" s="197"/>
      <c r="L60" s="271" t="s">
        <v>115</v>
      </c>
      <c r="M60" s="202"/>
      <c r="N60" s="203"/>
      <c r="O60" s="210" t="s">
        <v>180</v>
      </c>
      <c r="P60" s="205"/>
      <c r="Q60" s="206"/>
    </row>
    <row r="63" spans="2:17">
      <c r="B63" s="9" t="s">
        <v>223</v>
      </c>
    </row>
    <row r="65" spans="2:17">
      <c r="B65" s="211" t="s">
        <v>79</v>
      </c>
      <c r="C65" s="213" t="s">
        <v>15</v>
      </c>
      <c r="D65" s="214"/>
      <c r="E65" s="215"/>
      <c r="F65" s="213" t="s">
        <v>16</v>
      </c>
      <c r="G65" s="214"/>
      <c r="H65" s="215"/>
      <c r="I65" s="219" t="s">
        <v>17</v>
      </c>
      <c r="J65" s="220"/>
      <c r="K65" s="221"/>
      <c r="L65" s="213" t="s">
        <v>18</v>
      </c>
      <c r="M65" s="214"/>
      <c r="N65" s="215"/>
      <c r="O65" s="213" t="s">
        <v>19</v>
      </c>
      <c r="P65" s="214"/>
      <c r="Q65" s="215"/>
    </row>
    <row r="66" spans="2:17">
      <c r="B66" s="212"/>
      <c r="C66" s="216"/>
      <c r="D66" s="217"/>
      <c r="E66" s="218"/>
      <c r="F66" s="216"/>
      <c r="G66" s="217"/>
      <c r="H66" s="218"/>
      <c r="I66" s="222"/>
      <c r="J66" s="223"/>
      <c r="K66" s="224"/>
      <c r="L66" s="216"/>
      <c r="M66" s="217"/>
      <c r="N66" s="218"/>
      <c r="O66" s="216"/>
      <c r="P66" s="217"/>
      <c r="Q66" s="218"/>
    </row>
    <row r="67" spans="2:17">
      <c r="B67" s="121" t="s">
        <v>80</v>
      </c>
      <c r="C67" s="207" t="s">
        <v>198</v>
      </c>
      <c r="D67" s="196"/>
      <c r="E67" s="197"/>
      <c r="F67" s="198">
        <v>10574</v>
      </c>
      <c r="G67" s="199"/>
      <c r="H67" s="200"/>
      <c r="I67" s="207" t="s">
        <v>196</v>
      </c>
      <c r="J67" s="196"/>
      <c r="K67" s="197"/>
      <c r="L67" s="271" t="s">
        <v>115</v>
      </c>
      <c r="M67" s="202"/>
      <c r="N67" s="203"/>
      <c r="O67" s="272" t="s">
        <v>197</v>
      </c>
      <c r="P67" s="205"/>
      <c r="Q67" s="206"/>
    </row>
    <row r="68" spans="2:17">
      <c r="B68" s="122" t="s">
        <v>81</v>
      </c>
      <c r="C68" s="273" t="s">
        <v>205</v>
      </c>
      <c r="D68" s="196"/>
      <c r="E68" s="197"/>
      <c r="F68" s="198">
        <v>10249</v>
      </c>
      <c r="G68" s="199"/>
      <c r="H68" s="200"/>
      <c r="I68" s="273" t="s">
        <v>196</v>
      </c>
      <c r="J68" s="196"/>
      <c r="K68" s="197"/>
      <c r="L68" s="274" t="s">
        <v>117</v>
      </c>
      <c r="M68" s="202"/>
      <c r="N68" s="203"/>
      <c r="O68" s="275" t="s">
        <v>206</v>
      </c>
      <c r="P68" s="205"/>
      <c r="Q68" s="206"/>
    </row>
    <row r="71" spans="2:17">
      <c r="B71" s="9" t="s">
        <v>239</v>
      </c>
    </row>
    <row r="73" spans="2:17">
      <c r="B73" s="211" t="s">
        <v>79</v>
      </c>
      <c r="C73" s="213" t="s">
        <v>15</v>
      </c>
      <c r="D73" s="214"/>
      <c r="E73" s="215"/>
      <c r="F73" s="213" t="s">
        <v>16</v>
      </c>
      <c r="G73" s="214"/>
      <c r="H73" s="215"/>
      <c r="I73" s="219" t="s">
        <v>17</v>
      </c>
      <c r="J73" s="220"/>
      <c r="K73" s="221"/>
      <c r="L73" s="213" t="s">
        <v>18</v>
      </c>
      <c r="M73" s="214"/>
      <c r="N73" s="215"/>
      <c r="O73" s="213" t="s">
        <v>19</v>
      </c>
      <c r="P73" s="214"/>
      <c r="Q73" s="215"/>
    </row>
    <row r="74" spans="2:17">
      <c r="B74" s="212"/>
      <c r="C74" s="216"/>
      <c r="D74" s="217"/>
      <c r="E74" s="218"/>
      <c r="F74" s="216"/>
      <c r="G74" s="217"/>
      <c r="H74" s="218"/>
      <c r="I74" s="222"/>
      <c r="J74" s="223"/>
      <c r="K74" s="224"/>
      <c r="L74" s="216"/>
      <c r="M74" s="217"/>
      <c r="N74" s="218"/>
      <c r="O74" s="216"/>
      <c r="P74" s="217"/>
      <c r="Q74" s="218"/>
    </row>
    <row r="75" spans="2:17">
      <c r="B75" s="145" t="s">
        <v>80</v>
      </c>
      <c r="C75" s="277" t="s">
        <v>243</v>
      </c>
      <c r="D75" s="196"/>
      <c r="E75" s="197"/>
      <c r="F75" s="198">
        <v>38558</v>
      </c>
      <c r="G75" s="199"/>
      <c r="H75" s="200"/>
      <c r="I75" s="281" t="s">
        <v>245</v>
      </c>
      <c r="J75" s="196"/>
      <c r="K75" s="197"/>
      <c r="L75" s="282" t="s">
        <v>47</v>
      </c>
      <c r="M75" s="202"/>
      <c r="N75" s="203"/>
      <c r="O75" s="283" t="s">
        <v>244</v>
      </c>
      <c r="P75" s="205"/>
      <c r="Q75" s="206"/>
    </row>
    <row r="76" spans="2:17">
      <c r="B76" s="145" t="s">
        <v>81</v>
      </c>
      <c r="C76" s="277" t="s">
        <v>240</v>
      </c>
      <c r="D76" s="196"/>
      <c r="E76" s="197"/>
      <c r="F76" s="198">
        <v>10302</v>
      </c>
      <c r="G76" s="199"/>
      <c r="H76" s="200"/>
      <c r="I76" s="277" t="s">
        <v>241</v>
      </c>
      <c r="J76" s="196"/>
      <c r="K76" s="197"/>
      <c r="L76" s="284" t="s">
        <v>93</v>
      </c>
      <c r="M76" s="202"/>
      <c r="N76" s="203"/>
      <c r="O76" s="285" t="s">
        <v>242</v>
      </c>
      <c r="P76" s="205"/>
      <c r="Q76" s="206"/>
    </row>
    <row r="77" spans="2:17">
      <c r="B77" s="149" t="s">
        <v>88</v>
      </c>
      <c r="C77" s="277" t="s">
        <v>246</v>
      </c>
      <c r="D77" s="196"/>
      <c r="E77" s="197"/>
      <c r="F77" s="198">
        <v>11070</v>
      </c>
      <c r="G77" s="199"/>
      <c r="H77" s="200"/>
      <c r="I77" s="278" t="s">
        <v>248</v>
      </c>
      <c r="J77" s="196"/>
      <c r="K77" s="197"/>
      <c r="L77" s="279" t="s">
        <v>115</v>
      </c>
      <c r="M77" s="202"/>
      <c r="N77" s="203"/>
      <c r="O77" s="280" t="s">
        <v>247</v>
      </c>
      <c r="P77" s="205"/>
      <c r="Q77" s="206"/>
    </row>
    <row r="80" spans="2:17">
      <c r="B80" s="9" t="s">
        <v>249</v>
      </c>
    </row>
    <row r="82" spans="2:17">
      <c r="B82" s="211" t="s">
        <v>79</v>
      </c>
      <c r="C82" s="213" t="s">
        <v>15</v>
      </c>
      <c r="D82" s="214"/>
      <c r="E82" s="215"/>
      <c r="F82" s="213" t="s">
        <v>16</v>
      </c>
      <c r="G82" s="214"/>
      <c r="H82" s="215"/>
      <c r="I82" s="219" t="s">
        <v>17</v>
      </c>
      <c r="J82" s="220"/>
      <c r="K82" s="221"/>
      <c r="L82" s="213" t="s">
        <v>18</v>
      </c>
      <c r="M82" s="214"/>
      <c r="N82" s="215"/>
      <c r="O82" s="213" t="s">
        <v>19</v>
      </c>
      <c r="P82" s="214"/>
      <c r="Q82" s="215"/>
    </row>
    <row r="83" spans="2:17">
      <c r="B83" s="212"/>
      <c r="C83" s="216"/>
      <c r="D83" s="217"/>
      <c r="E83" s="218"/>
      <c r="F83" s="216"/>
      <c r="G83" s="217"/>
      <c r="H83" s="218"/>
      <c r="I83" s="222"/>
      <c r="J83" s="223"/>
      <c r="K83" s="224"/>
      <c r="L83" s="216"/>
      <c r="M83" s="217"/>
      <c r="N83" s="218"/>
      <c r="O83" s="216"/>
      <c r="P83" s="217"/>
      <c r="Q83" s="218"/>
    </row>
    <row r="84" spans="2:17" ht="15" customHeight="1">
      <c r="B84" s="145" t="s">
        <v>80</v>
      </c>
      <c r="C84" s="287" t="s">
        <v>250</v>
      </c>
      <c r="D84" s="196"/>
      <c r="E84" s="197"/>
      <c r="F84" s="198">
        <v>41391</v>
      </c>
      <c r="G84" s="199"/>
      <c r="H84" s="200"/>
      <c r="I84" s="288" t="s">
        <v>252</v>
      </c>
      <c r="J84" s="196"/>
      <c r="K84" s="197"/>
      <c r="L84" s="289" t="s">
        <v>50</v>
      </c>
      <c r="M84" s="202"/>
      <c r="N84" s="203"/>
      <c r="O84" s="290" t="s">
        <v>251</v>
      </c>
      <c r="P84" s="205"/>
      <c r="Q84" s="206"/>
    </row>
    <row r="85" spans="2:17">
      <c r="B85" s="164" t="s">
        <v>81</v>
      </c>
      <c r="C85" s="195" t="s">
        <v>253</v>
      </c>
      <c r="D85" s="196"/>
      <c r="E85" s="197"/>
      <c r="F85" s="198">
        <v>40651</v>
      </c>
      <c r="G85" s="199"/>
      <c r="H85" s="200"/>
      <c r="I85" s="195" t="s">
        <v>255</v>
      </c>
      <c r="J85" s="196"/>
      <c r="K85" s="197"/>
      <c r="L85" s="201" t="s">
        <v>117</v>
      </c>
      <c r="M85" s="202"/>
      <c r="N85" s="203"/>
      <c r="O85" s="204" t="s">
        <v>254</v>
      </c>
      <c r="P85" s="205"/>
      <c r="Q85" s="206"/>
    </row>
  </sheetData>
  <sheetProtection algorithmName="SHA-512" hashValue="qdCXvWdQpUo2IQDhK/bJnuu1R+xhtLefO2w8BYA03UxoRwSLH+Op1pIjdcyE2uLsKZ7qyxIwUy7hxWmlKp0UKA==" saltValue="hMGbbEKxGT5J9f7lEQ2Ymg==" spinCount="100000" sheet="1" objects="1" scenarios="1" formatCells="0" formatColumns="0" formatRows="0" insertColumns="0" insertRows="0" insertHyperlinks="0" deleteColumns="0" deleteRows="0" sort="0" autoFilter="0" pivotTables="0"/>
  <mergeCells count="248">
    <mergeCell ref="B82:B83"/>
    <mergeCell ref="C82:E83"/>
    <mergeCell ref="F82:H83"/>
    <mergeCell ref="I82:K83"/>
    <mergeCell ref="L82:N83"/>
    <mergeCell ref="O82:Q83"/>
    <mergeCell ref="C84:E84"/>
    <mergeCell ref="F84:H84"/>
    <mergeCell ref="I84:K84"/>
    <mergeCell ref="L84:N84"/>
    <mergeCell ref="O84:Q84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C85:E85"/>
    <mergeCell ref="F85:H85"/>
    <mergeCell ref="I85:K85"/>
    <mergeCell ref="L85:N85"/>
    <mergeCell ref="O85:Q85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</mergeCells>
  <phoneticPr fontId="57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2026-04-30T10:39:53Z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