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updateLinks="never" defaultThemeVersion="124226"/>
  <xr:revisionPtr revIDLastSave="0" documentId="13_ncr:1_{1233354A-4B2B-4EB4-BBDA-8BBE16CDC98F}" xr6:coauthVersionLast="47" xr6:coauthVersionMax="47" xr10:uidLastSave="{00000000-0000-0000-0000-000000000000}"/>
  <bookViews>
    <workbookView xWindow="-120" yWindow="-120" windowWidth="29040" windowHeight="15840" tabRatio="819" firstSheet="1" activeTab="4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deklaracji'!$A$1:$N$42</definedName>
    <definedName name="_xlnm.Print_Area" localSheetId="4">'2. Dane ogólne'!$A$1:$O$20</definedName>
    <definedName name="_xlnm.Print_Area" localSheetId="10">'7. Liczba umów na miesiąc'!$A$1:$Y$53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9" i="28" l="1"/>
  <c r="L49" i="28"/>
  <c r="K49" i="28"/>
  <c r="J49" i="28"/>
  <c r="I49" i="28"/>
  <c r="H49" i="28"/>
  <c r="G49" i="28"/>
  <c r="F49" i="28"/>
  <c r="E49" i="28"/>
  <c r="D49" i="28"/>
  <c r="C49" i="28"/>
  <c r="B49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C31" i="28"/>
  <c r="D31" i="28"/>
  <c r="E31" i="28"/>
  <c r="F31" i="28"/>
  <c r="G31" i="28"/>
  <c r="H31" i="28"/>
  <c r="I31" i="28"/>
  <c r="J31" i="28"/>
  <c r="K31" i="28"/>
  <c r="L31" i="28"/>
  <c r="M31" i="28"/>
  <c r="B31" i="28"/>
  <c r="M30" i="28"/>
  <c r="L30" i="28"/>
  <c r="K30" i="28"/>
  <c r="J30" i="28"/>
  <c r="I30" i="28"/>
  <c r="H30" i="28"/>
  <c r="G30" i="28"/>
  <c r="F30" i="28"/>
  <c r="E30" i="28"/>
  <c r="D30" i="28"/>
  <c r="C30" i="28"/>
  <c r="B30" i="28"/>
  <c r="K27" i="19"/>
  <c r="K26" i="19"/>
  <c r="K25" i="19"/>
  <c r="K24" i="19"/>
  <c r="K23" i="19"/>
  <c r="J27" i="19"/>
  <c r="J26" i="19"/>
  <c r="J25" i="19"/>
  <c r="J24" i="19"/>
  <c r="J23" i="19"/>
  <c r="K27" i="24"/>
  <c r="J27" i="24"/>
  <c r="K26" i="24"/>
  <c r="J26" i="24"/>
  <c r="K25" i="24"/>
  <c r="J25" i="24"/>
  <c r="K24" i="24"/>
  <c r="J24" i="24"/>
  <c r="K23" i="24"/>
  <c r="J23" i="24"/>
  <c r="J25" i="20"/>
  <c r="K25" i="20"/>
  <c r="J26" i="20"/>
  <c r="K26" i="20"/>
  <c r="J27" i="20"/>
  <c r="K27" i="20"/>
  <c r="J28" i="20"/>
  <c r="K28" i="20"/>
  <c r="J29" i="20"/>
  <c r="K29" i="20"/>
  <c r="J30" i="20"/>
  <c r="K30" i="20"/>
  <c r="K30" i="8"/>
  <c r="K29" i="8"/>
  <c r="K28" i="8"/>
  <c r="K27" i="8"/>
  <c r="K26" i="8"/>
  <c r="K25" i="8"/>
  <c r="J26" i="8"/>
  <c r="J27" i="8"/>
  <c r="J28" i="8"/>
  <c r="J29" i="8"/>
  <c r="J30" i="8"/>
  <c r="J25" i="8"/>
  <c r="M26" i="28" l="1"/>
  <c r="L26" i="28"/>
  <c r="K26" i="28"/>
  <c r="J26" i="28"/>
  <c r="I26" i="28"/>
  <c r="H26" i="28"/>
  <c r="G26" i="28"/>
  <c r="F26" i="28"/>
  <c r="E26" i="28"/>
  <c r="D26" i="28"/>
  <c r="C26" i="28"/>
  <c r="B26" i="28"/>
  <c r="M27" i="28"/>
  <c r="M44" i="28" s="1"/>
  <c r="L27" i="28"/>
  <c r="L44" i="28" s="1"/>
  <c r="K27" i="28"/>
  <c r="K44" i="28" s="1"/>
  <c r="J27" i="28"/>
  <c r="J44" i="28" s="1"/>
  <c r="I27" i="28"/>
  <c r="I44" i="28" s="1"/>
  <c r="H27" i="28"/>
  <c r="H44" i="28" s="1"/>
  <c r="G27" i="28"/>
  <c r="G44" i="28" s="1"/>
  <c r="F27" i="28"/>
  <c r="F44" i="28" s="1"/>
  <c r="E27" i="28"/>
  <c r="E44" i="28" s="1"/>
  <c r="D27" i="28"/>
  <c r="D44" i="28" s="1"/>
  <c r="C27" i="28"/>
  <c r="C44" i="28" s="1"/>
  <c r="B27" i="28"/>
  <c r="B44" i="28" s="1"/>
  <c r="F27" i="19"/>
  <c r="F26" i="19"/>
  <c r="F25" i="19"/>
  <c r="F24" i="19"/>
  <c r="F23" i="19"/>
  <c r="F27" i="24"/>
  <c r="F26" i="24"/>
  <c r="F25" i="24"/>
  <c r="F24" i="24"/>
  <c r="F23" i="24"/>
  <c r="F30" i="20"/>
  <c r="F29" i="20"/>
  <c r="F28" i="20"/>
  <c r="F27" i="20"/>
  <c r="F26" i="20"/>
  <c r="F25" i="20"/>
  <c r="F25" i="8"/>
  <c r="F26" i="8"/>
  <c r="F27" i="8"/>
  <c r="F28" i="8"/>
  <c r="F29" i="8"/>
  <c r="F30" i="8"/>
  <c r="C28" i="28" l="1"/>
  <c r="D28" i="28"/>
  <c r="E28" i="28"/>
  <c r="F28" i="28"/>
  <c r="G28" i="28"/>
  <c r="H28" i="28"/>
  <c r="I28" i="28"/>
  <c r="J28" i="28"/>
  <c r="K28" i="28"/>
  <c r="L28" i="28"/>
  <c r="M28" i="28"/>
  <c r="C29" i="28"/>
  <c r="D29" i="28"/>
  <c r="E29" i="28"/>
  <c r="F29" i="28"/>
  <c r="G29" i="28"/>
  <c r="H29" i="28"/>
  <c r="I29" i="28"/>
  <c r="J29" i="28"/>
  <c r="K29" i="28"/>
  <c r="L29" i="28"/>
  <c r="M29" i="28"/>
  <c r="M48" i="28"/>
  <c r="B28" i="28"/>
  <c r="B29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I27" i="24" l="1"/>
  <c r="H27" i="24"/>
  <c r="G27" i="24"/>
  <c r="E27" i="24"/>
  <c r="I26" i="24"/>
  <c r="H26" i="24"/>
  <c r="G26" i="24"/>
  <c r="E26" i="24"/>
  <c r="I25" i="24"/>
  <c r="H25" i="24"/>
  <c r="G25" i="24"/>
  <c r="E25" i="24"/>
  <c r="I24" i="24"/>
  <c r="H24" i="24"/>
  <c r="G24" i="24"/>
  <c r="E24" i="24"/>
  <c r="I23" i="24"/>
  <c r="H23" i="24"/>
  <c r="G23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Q16" i="25" l="1"/>
  <c r="P16" i="25"/>
  <c r="O16" i="25"/>
  <c r="N16" i="25"/>
  <c r="L16" i="25"/>
  <c r="B48" i="28"/>
  <c r="C48" i="28"/>
  <c r="D48" i="28"/>
  <c r="E48" i="28"/>
  <c r="F48" i="28"/>
  <c r="G48" i="28"/>
  <c r="H48" i="28"/>
  <c r="I48" i="28"/>
  <c r="J48" i="28"/>
  <c r="K48" i="28"/>
  <c r="L48" i="28"/>
  <c r="B47" i="28"/>
  <c r="C47" i="28"/>
  <c r="D47" i="28"/>
  <c r="E47" i="28"/>
  <c r="F47" i="28"/>
  <c r="G47" i="28"/>
  <c r="H47" i="28"/>
  <c r="I47" i="28"/>
  <c r="J47" i="28"/>
  <c r="K47" i="28"/>
  <c r="L47" i="28"/>
  <c r="M47" i="28"/>
  <c r="B46" i="28"/>
  <c r="C46" i="28"/>
  <c r="D46" i="28"/>
  <c r="E46" i="28"/>
  <c r="F46" i="28"/>
  <c r="G46" i="28"/>
  <c r="H46" i="28"/>
  <c r="I46" i="28"/>
  <c r="J46" i="28"/>
  <c r="K46" i="28"/>
  <c r="L46" i="28"/>
  <c r="M46" i="28"/>
  <c r="B45" i="28"/>
  <c r="C45" i="28"/>
  <c r="D45" i="28"/>
  <c r="E45" i="28"/>
  <c r="F45" i="28"/>
  <c r="G45" i="28"/>
  <c r="H45" i="28"/>
  <c r="I45" i="28"/>
  <c r="J45" i="28"/>
  <c r="K45" i="28"/>
  <c r="L45" i="28"/>
  <c r="M45" i="28"/>
  <c r="C43" i="28"/>
  <c r="D43" i="28"/>
  <c r="E43" i="28"/>
  <c r="F43" i="28"/>
  <c r="G43" i="28"/>
  <c r="H43" i="28"/>
  <c r="I43" i="28"/>
  <c r="J43" i="28"/>
  <c r="K43" i="28"/>
  <c r="L43" i="28"/>
  <c r="M43" i="28"/>
  <c r="L26" i="23" l="1"/>
  <c r="L27" i="23"/>
  <c r="L28" i="23"/>
  <c r="B43" i="28"/>
  <c r="F21" i="23" l="1"/>
  <c r="E21" i="23"/>
  <c r="D21" i="23" l="1"/>
  <c r="D20" i="23"/>
  <c r="E20" i="23"/>
  <c r="D19" i="23"/>
  <c r="E19" i="23"/>
  <c r="F19" i="23"/>
  <c r="F20" i="23"/>
  <c r="F18" i="23"/>
  <c r="E18" i="23"/>
  <c r="D18" i="23"/>
  <c r="K28" i="23"/>
  <c r="J28" i="23"/>
  <c r="I28" i="23"/>
  <c r="K27" i="23"/>
  <c r="J27" i="23"/>
  <c r="K26" i="23"/>
  <c r="J26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<sst xmlns="http://schemas.openxmlformats.org/spreadsheetml/2006/main" count="544" uniqueCount="252">
  <si>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</si>
  <si>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</si>
  <si>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</si>
  <si>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</si>
  <si>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</si>
  <si>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</si>
  <si>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</si>
  <si>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</si>
  <si>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</si>
  <si>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</si>
  <si>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</si>
  <si>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</si>
  <si>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</si>
  <si>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</si>
  <si>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</si>
  <si>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</si>
  <si>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</si>
  <si>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</si>
  <si>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</si>
  <si>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</si>
  <si>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</si>
  <si>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</si>
  <si>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</si>
  <si>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</si>
  <si>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</si>
  <si>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</si>
  <si>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</si>
  <si>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</si>
  <si>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</si>
  <si>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</si>
  <si>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</si>
  <si>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</si>
  <si>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</si>
  <si>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</si>
  <si>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</si>
  <si>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</si>
  <si>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</si>
  <si>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</si>
  <si>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</si>
  <si>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</si>
  <si>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</si>
  <si>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</si>
  <si>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</si>
  <si>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</si>
  <si>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</si>
  <si>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</si>
  <si>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</si>
  <si>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</si>
  <si>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</si>
  <si>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</si>
  <si>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</si>
  <si>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</si>
  <si>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</si>
  <si>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</si>
  <si>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</si>
  <si>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</si>
  <si>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</si>
  <si>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</si>
  <si>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</si>
  <si>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</si>
  <si>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</si>
  <si>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</si>
  <si>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</si>
  <si>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</si>
  <si>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</si>
  <si>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</si>
  <si>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</si>
  <si>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</si>
  <si>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</si>
  <si>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</si>
  <si>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</si>
  <si>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</si>
  <si>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</si>
  <si>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</si>
  <si>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</si>
  <si>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</si>
  <si>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</si>
  <si>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</si>
  <si>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</si>
  <si>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</si>
  <si>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</si>
  <si>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</si>
  <si>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</si>
  <si>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</si>
  <si>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</si>
  <si>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</si>
  <si>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</si>
  <si>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</si>
  <si>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</si>
  <si>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</si>
  <si>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</si>
  <si>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</si>
  <si>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</si>
  <si>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</si>
  <si>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</si>
  <si>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</si>
  <si>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</si>
  <si>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</si>
  <si>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</si>
  <si>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</si>
  <si>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</si>
  <si>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</si>
  <si>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</si>
  <si>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</si>
  <si>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</si>
  <si>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</si>
  <si>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</si>
  <si>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</si>
  <si>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</si>
  <si>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</si>
  <si>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</si>
  <si>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</si>
  <si>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</si>
  <si>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</si>
  <si>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</si>
  <si>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</si>
  <si>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</si>
  <si>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</si>
  <si>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</si>
  <si>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</si>
  <si>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</si>
  <si>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</si>
  <si>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</si>
  <si>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</si>
  <si>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</si>
  <si>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</si>
  <si>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</si>
  <si>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</si>
  <si>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</si>
  <si>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</si>
  <si>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</si>
  <si>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</si>
  <si>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</si>
  <si>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</si>
  <si>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</si>
  <si>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</si>
  <si>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</si>
  <si>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</si>
  <si>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</si>
  <si>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</si>
  <si>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</si>
  <si>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</si>
  <si>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</si>
  <si>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</si>
  <si>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</si>
  <si>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</si>
  <si>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</si>
  <si>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</si>
  <si>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</si>
  <si>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</si>
  <si>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</si>
  <si>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</si>
  <si>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</si>
  <si>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</si>
  <si>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</si>
  <si>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</si>
  <si>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</si>
  <si>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</si>
  <si>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</si>
  <si>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</si>
  <si>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</si>
  <si>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</si>
  <si>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</si>
  <si>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</si>
  <si>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</si>
  <si>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</si>
  <si>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</si>
  <si>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</si>
  <si>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</si>
  <si>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</si>
  <si>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</si>
  <si>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</si>
  <si>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</si>
  <si>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</si>
  <si>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</si>
  <si>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</si>
  <si>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</si>
  <si>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</si>
  <si>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</si>
  <si>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</si>
  <si>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</si>
  <si>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</si>
  <si>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</si>
  <si>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</si>
  <si>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</si>
  <si>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</si>
  <si>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</si>
  <si>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</si>
  <si>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</si>
  <si>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</si>
  <si>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</si>
  <si>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</si>
  <si>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</si>
  <si>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</si>
  <si>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</si>
  <si>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</si>
  <si>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</si>
  <si>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</si>
  <si>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</si>
  <si>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</si>
  <si>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</si>
  <si>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</si>
  <si>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</si>
  <si>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</si>
  <si>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</si>
  <si>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</si>
  <si>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</si>
  <si>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</si>
  <si>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</si>
  <si>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</si>
  <si>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</si>
  <si>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</si>
  <si>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</si>
  <si>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</si>
  <si>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</si>
  <si>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</si>
  <si>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</si>
  <si>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</si>
  <si>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</si>
  <si>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</si>
  <si>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</si>
  <si>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</si>
  <si>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</si>
  <si>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</si>
  <si>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</si>
  <si>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</si>
  <si>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</si>
  <si>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</si>
  <si>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</si>
  <si>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</si>
  <si>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</si>
  <si>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</si>
  <si>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</si>
  <si>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</si>
  <si>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</si>
  <si>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</si>
  <si>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</si>
  <si>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</si>
  <si>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</si>
  <si>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</si>
  <si>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</si>
  <si>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</si>
  <si>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</si>
  <si>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</si>
  <si>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</si>
  <si>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</si>
  <si>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</si>
  <si>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</si>
  <si>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</si>
  <si>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4. Przedstawione zestawienia przygotowane zostały według stanu bazy na dzień 25.04.2025 r.</t>
  </si>
  <si>
    <t>2025 Q1</t>
  </si>
  <si>
    <t xml:space="preserve">
BIULETYN INFORMACYJNY
TURYSTYCZNY FUNDUSZ GWARANCYJNY 
I kwartał 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</si>
</sst>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6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8">
    <xf numFmtId="0" fontId="0" fillId="0" borderId="0"/>
    <xf numFmtId="0" fontId="34" fillId="0" borderId="0"/>
    <xf numFmtId="0" fontId="39" fillId="0" borderId="0"/>
    <xf numFmtId="0" fontId="41" fillId="0" borderId="0" applyNumberFormat="0" applyFill="0" applyBorder="0" applyAlignment="0" applyProtection="0">
      <alignment vertical="top"/>
      <protection locked="0"/>
    </xf>
    <xf numFmtId="9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3" fillId="0" borderId="0"/>
    <xf numFmtId="0" fontId="32" fillId="0" borderId="0"/>
    <xf numFmtId="164" fontId="52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8" fillId="0" borderId="0"/>
    <xf numFmtId="0" fontId="27" fillId="0" borderId="0"/>
    <xf numFmtId="0" fontId="52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5" fillId="0" borderId="0"/>
    <xf numFmtId="0" fontId="52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164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9" fillId="0" borderId="0"/>
    <xf numFmtId="0" fontId="9" fillId="0" borderId="0"/>
  </cellStyleXfs>
  <cellXfs count="289">
    <xf numFmtId="0" fontId="0" fillId="0" borderId="0" xfId="0"/>
    <xf numFmtId="0" fontId="34" fillId="2" borderId="0" xfId="1" applyFill="1"/>
    <xf numFmtId="0" fontId="34" fillId="3" borderId="0" xfId="1" applyFill="1"/>
    <xf numFmtId="0" fontId="37" fillId="2" borderId="0" xfId="2" applyFont="1" applyFill="1"/>
    <xf numFmtId="0" fontId="39" fillId="2" borderId="0" xfId="2" applyFill="1"/>
    <xf numFmtId="0" fontId="40" fillId="3" borderId="0" xfId="2" applyFont="1" applyFill="1"/>
    <xf numFmtId="0" fontId="42" fillId="2" borderId="0" xfId="2" applyFont="1" applyFill="1"/>
    <xf numFmtId="0" fontId="41" fillId="2" borderId="0" xfId="3" applyFill="1" applyAlignment="1" applyProtection="1"/>
    <xf numFmtId="0" fontId="34" fillId="0" borderId="0" xfId="1"/>
    <xf numFmtId="0" fontId="38" fillId="2" borderId="0" xfId="1" applyFont="1" applyFill="1"/>
    <xf numFmtId="0" fontId="45" fillId="4" borderId="10" xfId="1" applyFont="1" applyFill="1" applyBorder="1" applyAlignment="1">
      <alignment horizontal="left" vertical="center"/>
    </xf>
    <xf numFmtId="0" fontId="49" fillId="2" borderId="0" xfId="2" applyFont="1" applyFill="1"/>
    <xf numFmtId="0" fontId="50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38" fillId="2" borderId="0" xfId="9" applyFont="1" applyFill="1"/>
    <xf numFmtId="0" fontId="38" fillId="2" borderId="0" xfId="12" applyFont="1" applyFill="1"/>
    <xf numFmtId="165" fontId="46" fillId="5" borderId="24" xfId="8" applyNumberFormat="1" applyFont="1" applyFill="1" applyBorder="1" applyAlignment="1">
      <alignment horizontal="center"/>
    </xf>
    <xf numFmtId="165" fontId="46" fillId="7" borderId="9" xfId="8" applyNumberFormat="1" applyFont="1" applyFill="1" applyBorder="1" applyAlignment="1">
      <alignment horizontal="center"/>
    </xf>
    <xf numFmtId="165" fontId="46" fillId="7" borderId="25" xfId="8" applyNumberFormat="1" applyFont="1" applyFill="1" applyBorder="1" applyAlignment="1">
      <alignment horizontal="center"/>
    </xf>
    <xf numFmtId="0" fontId="54" fillId="0" borderId="0" xfId="0" applyFont="1"/>
    <xf numFmtId="0" fontId="45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6" fillId="0" borderId="0" xfId="1" applyFont="1"/>
    <xf numFmtId="0" fontId="46" fillId="0" borderId="0" xfId="1" applyFont="1"/>
    <xf numFmtId="0" fontId="53" fillId="0" borderId="0" xfId="0" applyFont="1"/>
    <xf numFmtId="0" fontId="28" fillId="2" borderId="0" xfId="21" applyFill="1"/>
    <xf numFmtId="0" fontId="43" fillId="2" borderId="0" xfId="21" applyFont="1" applyFill="1"/>
    <xf numFmtId="0" fontId="44" fillId="2" borderId="0" xfId="21" applyFont="1" applyFill="1" applyAlignment="1">
      <alignment vertical="center" wrapText="1"/>
    </xf>
    <xf numFmtId="0" fontId="47" fillId="2" borderId="0" xfId="21" applyFont="1" applyFill="1" applyAlignment="1">
      <alignment vertical="center" wrapText="1"/>
    </xf>
    <xf numFmtId="0" fontId="44" fillId="2" borderId="0" xfId="21" quotePrefix="1" applyFont="1" applyFill="1" applyAlignment="1">
      <alignment horizontal="left" vertical="center" wrapText="1"/>
    </xf>
    <xf numFmtId="0" fontId="44" fillId="2" borderId="0" xfId="21" quotePrefix="1" applyFont="1" applyFill="1" applyAlignment="1">
      <alignment vertical="center" wrapText="1"/>
    </xf>
    <xf numFmtId="0" fontId="45" fillId="4" borderId="27" xfId="12" applyFont="1" applyFill="1" applyBorder="1" applyAlignment="1">
      <alignment horizontal="center" vertical="center"/>
    </xf>
    <xf numFmtId="0" fontId="45" fillId="4" borderId="28" xfId="12" applyFont="1" applyFill="1" applyBorder="1" applyAlignment="1">
      <alignment horizontal="center" vertical="center"/>
    </xf>
    <xf numFmtId="165" fontId="34" fillId="0" borderId="0" xfId="1" applyNumberFormat="1"/>
    <xf numFmtId="165" fontId="36" fillId="0" borderId="0" xfId="1" applyNumberFormat="1" applyFont="1"/>
    <xf numFmtId="165" fontId="53" fillId="0" borderId="0" xfId="0" applyNumberFormat="1" applyFont="1"/>
    <xf numFmtId="0" fontId="53" fillId="0" borderId="0" xfId="1" applyFont="1"/>
    <xf numFmtId="165" fontId="36" fillId="0" borderId="0" xfId="1" applyNumberFormat="1" applyFont="1" applyAlignment="1">
      <alignment horizontal="right"/>
    </xf>
    <xf numFmtId="165" fontId="53" fillId="0" borderId="0" xfId="1" applyNumberFormat="1" applyFont="1"/>
    <xf numFmtId="0" fontId="45" fillId="4" borderId="32" xfId="12" applyFont="1" applyFill="1" applyBorder="1" applyAlignment="1">
      <alignment horizontal="center" vertical="center"/>
    </xf>
    <xf numFmtId="165" fontId="46" fillId="5" borderId="33" xfId="8" applyNumberFormat="1" applyFont="1" applyFill="1" applyBorder="1" applyAlignment="1">
      <alignment horizontal="center"/>
    </xf>
    <xf numFmtId="165" fontId="46" fillId="7" borderId="34" xfId="8" applyNumberFormat="1" applyFont="1" applyFill="1" applyBorder="1" applyAlignment="1">
      <alignment horizontal="center"/>
    </xf>
    <xf numFmtId="165" fontId="46" fillId="5" borderId="35" xfId="8" applyNumberFormat="1" applyFont="1" applyFill="1" applyBorder="1" applyAlignment="1">
      <alignment horizontal="center"/>
    </xf>
    <xf numFmtId="165" fontId="46" fillId="7" borderId="24" xfId="8" applyNumberFormat="1" applyFont="1" applyFill="1" applyBorder="1" applyAlignment="1">
      <alignment horizontal="center"/>
    </xf>
    <xf numFmtId="165" fontId="46" fillId="5" borderId="31" xfId="8" applyNumberFormat="1" applyFont="1" applyFill="1" applyBorder="1" applyAlignment="1">
      <alignment horizontal="center"/>
    </xf>
    <xf numFmtId="165" fontId="46" fillId="7" borderId="31" xfId="8" applyNumberFormat="1" applyFont="1" applyFill="1" applyBorder="1" applyAlignment="1">
      <alignment horizontal="center"/>
    </xf>
    <xf numFmtId="165" fontId="46" fillId="7" borderId="36" xfId="8" applyNumberFormat="1" applyFont="1" applyFill="1" applyBorder="1" applyAlignment="1">
      <alignment horizontal="center"/>
    </xf>
    <xf numFmtId="0" fontId="45" fillId="4" borderId="37" xfId="12" applyFont="1" applyFill="1" applyBorder="1" applyAlignment="1">
      <alignment horizontal="center" vertical="center"/>
    </xf>
    <xf numFmtId="165" fontId="46" fillId="5" borderId="38" xfId="8" applyNumberFormat="1" applyFont="1" applyFill="1" applyBorder="1" applyAlignment="1">
      <alignment horizontal="center"/>
    </xf>
    <xf numFmtId="165" fontId="46" fillId="7" borderId="38" xfId="8" applyNumberFormat="1" applyFont="1" applyFill="1" applyBorder="1" applyAlignment="1">
      <alignment horizontal="center"/>
    </xf>
    <xf numFmtId="165" fontId="46" fillId="7" borderId="39" xfId="8" applyNumberFormat="1" applyFont="1" applyFill="1" applyBorder="1" applyAlignment="1">
      <alignment horizontal="center"/>
    </xf>
    <xf numFmtId="0" fontId="54" fillId="0" borderId="0" xfId="1" applyFont="1"/>
    <xf numFmtId="0" fontId="18" fillId="0" borderId="0" xfId="1" applyFont="1"/>
    <xf numFmtId="165" fontId="46" fillId="7" borderId="0" xfId="8" applyNumberFormat="1" applyFont="1" applyFill="1" applyBorder="1" applyAlignment="1">
      <alignment horizontal="center"/>
    </xf>
    <xf numFmtId="165" fontId="46" fillId="5" borderId="0" xfId="8" applyNumberFormat="1" applyFont="1" applyFill="1" applyBorder="1" applyAlignment="1">
      <alignment horizontal="center"/>
    </xf>
    <xf numFmtId="165" fontId="46" fillId="7" borderId="40" xfId="8" applyNumberFormat="1" applyFont="1" applyFill="1" applyBorder="1" applyAlignment="1">
      <alignment horizontal="center"/>
    </xf>
    <xf numFmtId="0" fontId="56" fillId="0" borderId="0" xfId="0" applyFont="1" applyAlignment="1">
      <alignment horizontal="right"/>
    </xf>
    <xf numFmtId="0" fontId="57" fillId="0" borderId="0" xfId="0" applyFont="1" applyAlignment="1">
      <alignment horizontal="right"/>
    </xf>
    <xf numFmtId="9" fontId="36" fillId="2" borderId="0" xfId="82" applyFont="1" applyFill="1" applyBorder="1"/>
    <xf numFmtId="9" fontId="36" fillId="0" borderId="0" xfId="82" applyFont="1"/>
    <xf numFmtId="165" fontId="46" fillId="0" borderId="0" xfId="1" applyNumberFormat="1" applyFont="1"/>
    <xf numFmtId="165" fontId="0" fillId="0" borderId="0" xfId="0" applyNumberFormat="1"/>
    <xf numFmtId="4" fontId="34" fillId="0" borderId="0" xfId="1" applyNumberFormat="1"/>
    <xf numFmtId="166" fontId="0" fillId="0" borderId="0" xfId="0" applyNumberFormat="1"/>
    <xf numFmtId="0" fontId="53" fillId="2" borderId="0" xfId="0" applyFont="1" applyFill="1"/>
    <xf numFmtId="165" fontId="18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5" fillId="0" borderId="0" xfId="0" applyFont="1" applyAlignment="1">
      <alignment horizontal="center"/>
    </xf>
    <xf numFmtId="166" fontId="35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3" fillId="0" borderId="0" xfId="83"/>
    <xf numFmtId="0" fontId="46" fillId="0" borderId="0" xfId="83" applyFont="1"/>
    <xf numFmtId="0" fontId="38" fillId="2" borderId="0" xfId="83" applyFont="1" applyFill="1"/>
    <xf numFmtId="0" fontId="36" fillId="0" borderId="0" xfId="83" applyFont="1"/>
    <xf numFmtId="0" fontId="36" fillId="2" borderId="0" xfId="83" applyFont="1" applyFill="1"/>
    <xf numFmtId="0" fontId="45" fillId="0" borderId="0" xfId="83" applyFont="1" applyAlignment="1">
      <alignment vertical="center"/>
    </xf>
    <xf numFmtId="9" fontId="36" fillId="0" borderId="0" xfId="83" applyNumberFormat="1" applyFont="1"/>
    <xf numFmtId="9" fontId="36" fillId="0" borderId="0" xfId="85" applyFont="1" applyFill="1" applyBorder="1"/>
    <xf numFmtId="0" fontId="54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5" fillId="11" borderId="16" xfId="1" applyFont="1" applyFill="1" applyBorder="1" applyAlignment="1">
      <alignment horizontal="left" vertical="center"/>
    </xf>
    <xf numFmtId="0" fontId="58" fillId="0" borderId="0" xfId="0" applyFont="1"/>
    <xf numFmtId="0" fontId="9" fillId="0" borderId="0" xfId="0" applyFont="1"/>
    <xf numFmtId="0" fontId="37" fillId="0" borderId="0" xfId="1" applyFont="1" applyAlignment="1">
      <alignment horizontal="center" vertical="center" wrapText="1"/>
    </xf>
    <xf numFmtId="0" fontId="34" fillId="11" borderId="0" xfId="1" applyFill="1"/>
    <xf numFmtId="0" fontId="9" fillId="0" borderId="0" xfId="83" applyFont="1"/>
    <xf numFmtId="3" fontId="35" fillId="0" borderId="6" xfId="83" applyNumberFormat="1" applyFont="1" applyBorder="1" applyAlignment="1">
      <alignment horizontal="center" vertical="center" wrapText="1"/>
    </xf>
    <xf numFmtId="3" fontId="35" fillId="12" borderId="6" xfId="83" applyNumberFormat="1" applyFont="1" applyFill="1" applyBorder="1" applyAlignment="1">
      <alignment horizontal="center" vertical="center" wrapText="1"/>
    </xf>
    <xf numFmtId="3" fontId="35" fillId="12" borderId="16" xfId="83" applyNumberFormat="1" applyFont="1" applyFill="1" applyBorder="1" applyAlignment="1">
      <alignment horizontal="center" vertical="center" wrapText="1"/>
    </xf>
    <xf numFmtId="3" fontId="35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9" fillId="0" borderId="0" xfId="86"/>
    <xf numFmtId="0" fontId="38" fillId="2" borderId="0" xfId="87" applyFont="1" applyFill="1"/>
    <xf numFmtId="165" fontId="46" fillId="0" borderId="24" xfId="8" applyNumberFormat="1" applyFont="1" applyFill="1" applyBorder="1" applyAlignment="1">
      <alignment horizontal="center"/>
    </xf>
    <xf numFmtId="165" fontId="46" fillId="12" borderId="9" xfId="8" applyNumberFormat="1" applyFont="1" applyFill="1" applyBorder="1" applyAlignment="1">
      <alignment horizontal="center"/>
    </xf>
    <xf numFmtId="0" fontId="45" fillId="11" borderId="16" xfId="83" applyFont="1" applyFill="1" applyBorder="1" applyAlignment="1">
      <alignment horizontal="center" vertical="center"/>
    </xf>
    <xf numFmtId="0" fontId="8" fillId="0" borderId="0" xfId="83" applyFont="1"/>
    <xf numFmtId="0" fontId="38" fillId="0" borderId="0" xfId="83" applyFont="1" applyAlignment="1">
      <alignment vertical="center"/>
    </xf>
    <xf numFmtId="9" fontId="8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3" fontId="11" fillId="12" borderId="6" xfId="9" applyNumberFormat="1" applyFont="1" applyFill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0" fontId="44" fillId="2" borderId="0" xfId="1" applyFont="1" applyFill="1"/>
    <xf numFmtId="0" fontId="52" fillId="0" borderId="0" xfId="1" applyFont="1"/>
    <xf numFmtId="165" fontId="52" fillId="0" borderId="0" xfId="0" applyNumberFormat="1" applyFont="1"/>
    <xf numFmtId="0" fontId="34" fillId="13" borderId="0" xfId="1" applyFill="1"/>
    <xf numFmtId="0" fontId="0" fillId="0" borderId="0" xfId="0" applyAlignment="1">
      <alignment horizontal="left" indent="1"/>
    </xf>
    <xf numFmtId="0" fontId="58" fillId="0" borderId="0" xfId="0" applyFont="1" applyAlignment="1">
      <alignment horizontal="left"/>
    </xf>
    <xf numFmtId="164" fontId="7" fillId="0" borderId="0" xfId="81" applyFont="1" applyFill="1"/>
    <xf numFmtId="0" fontId="59" fillId="0" borderId="0" xfId="0" applyFont="1"/>
    <xf numFmtId="165" fontId="54" fillId="0" borderId="0" xfId="0" applyNumberFormat="1" applyFont="1"/>
    <xf numFmtId="0" fontId="6" fillId="0" borderId="0" xfId="83" applyFont="1"/>
    <xf numFmtId="0" fontId="60" fillId="0" borderId="0" xfId="83" applyFont="1"/>
    <xf numFmtId="165" fontId="46" fillId="0" borderId="0" xfId="83" applyNumberFormat="1" applyFont="1"/>
    <xf numFmtId="165" fontId="34" fillId="2" borderId="0" xfId="1" applyNumberFormat="1" applyFill="1"/>
    <xf numFmtId="0" fontId="46" fillId="2" borderId="0" xfId="1" applyFont="1" applyFill="1"/>
    <xf numFmtId="165" fontId="46" fillId="2" borderId="0" xfId="1" applyNumberFormat="1" applyFont="1" applyFill="1"/>
    <xf numFmtId="0" fontId="62" fillId="2" borderId="0" xfId="1" applyFont="1" applyFill="1"/>
    <xf numFmtId="0" fontId="46" fillId="2" borderId="0" xfId="83" applyFont="1" applyFill="1"/>
    <xf numFmtId="0" fontId="13" fillId="2" borderId="0" xfId="83" applyFill="1"/>
    <xf numFmtId="165" fontId="13" fillId="2" borderId="0" xfId="83" applyNumberFormat="1" applyFill="1"/>
    <xf numFmtId="165" fontId="46" fillId="2" borderId="0" xfId="83" applyNumberFormat="1" applyFont="1" applyFill="1"/>
    <xf numFmtId="0" fontId="62" fillId="2" borderId="0" xfId="87" applyFont="1" applyFill="1"/>
    <xf numFmtId="0" fontId="63" fillId="0" borderId="0" xfId="0" applyFont="1" applyAlignment="1">
      <alignment horizontal="right"/>
    </xf>
    <xf numFmtId="0" fontId="0" fillId="2" borderId="0" xfId="0" applyFill="1"/>
    <xf numFmtId="0" fontId="57" fillId="2" borderId="0" xfId="0" applyFont="1" applyFill="1" applyAlignment="1">
      <alignment horizontal="right"/>
    </xf>
    <xf numFmtId="3" fontId="3" fillId="12" borderId="6" xfId="9" applyNumberFormat="1" applyFont="1" applyFill="1" applyBorder="1" applyAlignment="1">
      <alignment horizontal="center" vertical="center" wrapText="1"/>
    </xf>
    <xf numFmtId="0" fontId="54" fillId="0" borderId="0" xfId="23" applyFont="1"/>
    <xf numFmtId="165" fontId="54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0" fontId="53" fillId="2" borderId="0" xfId="23" applyFont="1" applyFill="1"/>
    <xf numFmtId="3" fontId="53" fillId="2" borderId="0" xfId="23" applyNumberFormat="1" applyFont="1" applyFill="1"/>
    <xf numFmtId="0" fontId="59" fillId="2" borderId="0" xfId="0" applyFont="1" applyFill="1"/>
    <xf numFmtId="165" fontId="53" fillId="2" borderId="0" xfId="0" applyNumberFormat="1" applyFont="1" applyFill="1"/>
    <xf numFmtId="0" fontId="61" fillId="2" borderId="0" xfId="0" applyFont="1" applyFill="1"/>
    <xf numFmtId="164" fontId="53" fillId="2" borderId="0" xfId="81" applyFont="1" applyFill="1"/>
    <xf numFmtId="3" fontId="2" fillId="12" borderId="6" xfId="9" applyNumberFormat="1" applyFont="1" applyFill="1" applyBorder="1" applyAlignment="1">
      <alignment horizontal="center" vertical="center" wrapText="1"/>
    </xf>
    <xf numFmtId="1" fontId="46" fillId="0" borderId="0" xfId="85" applyNumberFormat="1" applyFont="1" applyFill="1" applyBorder="1"/>
    <xf numFmtId="165" fontId="13" fillId="0" borderId="0" xfId="83" applyNumberFormat="1"/>
    <xf numFmtId="0" fontId="1" fillId="0" borderId="0" xfId="83" applyFont="1"/>
    <xf numFmtId="0" fontId="45" fillId="0" borderId="0" xfId="1" applyFont="1" applyAlignment="1">
      <alignment horizontal="center" vertical="center"/>
    </xf>
    <xf numFmtId="0" fontId="56" fillId="2" borderId="0" xfId="0" applyFont="1" applyFill="1" applyAlignment="1">
      <alignment horizontal="right"/>
    </xf>
    <xf numFmtId="0" fontId="54" fillId="2" borderId="0" xfId="23" applyFont="1" applyFill="1"/>
    <xf numFmtId="165" fontId="54" fillId="0" borderId="0" xfId="23" applyNumberFormat="1" applyFont="1"/>
    <xf numFmtId="0" fontId="45" fillId="13" borderId="45" xfId="87" applyFont="1" applyFill="1" applyBorder="1" applyAlignment="1">
      <alignment horizontal="center" vertical="center"/>
    </xf>
    <xf numFmtId="0" fontId="45" fillId="13" borderId="47" xfId="87" applyFont="1" applyFill="1" applyBorder="1" applyAlignment="1">
      <alignment horizontal="center" vertical="center"/>
    </xf>
    <xf numFmtId="0" fontId="45" fillId="13" borderId="46" xfId="87" applyFont="1" applyFill="1" applyBorder="1" applyAlignment="1">
      <alignment horizontal="center" vertical="center"/>
    </xf>
    <xf numFmtId="165" fontId="46" fillId="0" borderId="51" xfId="8" applyNumberFormat="1" applyFont="1" applyFill="1" applyBorder="1" applyAlignment="1">
      <alignment horizontal="center"/>
    </xf>
    <xf numFmtId="165" fontId="46" fillId="12" borderId="52" xfId="8" applyNumberFormat="1" applyFont="1" applyFill="1" applyBorder="1" applyAlignment="1">
      <alignment horizontal="center"/>
    </xf>
    <xf numFmtId="165" fontId="46" fillId="12" borderId="53" xfId="8" applyNumberFormat="1" applyFont="1" applyFill="1" applyBorder="1" applyAlignment="1">
      <alignment horizontal="center"/>
    </xf>
    <xf numFmtId="165" fontId="46" fillId="12" borderId="54" xfId="8" applyNumberFormat="1" applyFont="1" applyFill="1" applyBorder="1" applyAlignment="1">
      <alignment horizontal="center"/>
    </xf>
    <xf numFmtId="165" fontId="46" fillId="0" borderId="4" xfId="8" applyNumberFormat="1" applyFont="1" applyFill="1" applyBorder="1" applyAlignment="1">
      <alignment horizontal="center"/>
    </xf>
    <xf numFmtId="165" fontId="46" fillId="12" borderId="4" xfId="8" applyNumberFormat="1" applyFont="1" applyFill="1" applyBorder="1" applyAlignment="1">
      <alignment horizontal="center"/>
    </xf>
    <xf numFmtId="165" fontId="46" fillId="12" borderId="55" xfId="8" applyNumberFormat="1" applyFont="1" applyFill="1" applyBorder="1" applyAlignment="1">
      <alignment horizontal="center"/>
    </xf>
    <xf numFmtId="165" fontId="54" fillId="2" borderId="0" xfId="23" applyNumberFormat="1" applyFont="1" applyFill="1"/>
    <xf numFmtId="4" fontId="54" fillId="2" borderId="0" xfId="0" applyNumberFormat="1" applyFont="1" applyFill="1"/>
    <xf numFmtId="0" fontId="51" fillId="2" borderId="0" xfId="1" applyFont="1" applyFill="1" applyAlignment="1">
      <alignment horizontal="center" vertical="center" textRotation="90"/>
    </xf>
    <xf numFmtId="0" fontId="45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165" fontId="36" fillId="0" borderId="0" xfId="83" applyNumberFormat="1" applyFont="1"/>
    <xf numFmtId="0" fontId="45" fillId="11" borderId="16" xfId="83" applyFont="1" applyFill="1" applyBorder="1" applyAlignment="1">
      <alignment horizontal="center" vertical="center"/>
    </xf>
    <xf numFmtId="0" fontId="45" fillId="11" borderId="45" xfId="1" applyFont="1" applyFill="1" applyBorder="1" applyAlignment="1">
      <alignment horizontal="center" vertical="center"/>
    </xf>
    <xf numFmtId="0" fontId="45" fillId="11" borderId="46" xfId="1" applyFont="1" applyFill="1" applyBorder="1" applyAlignment="1">
      <alignment horizontal="center" vertical="center"/>
    </xf>
    <xf numFmtId="0" fontId="51" fillId="11" borderId="16" xfId="1" applyFont="1" applyFill="1" applyBorder="1" applyAlignment="1">
      <alignment horizontal="center" vertical="center" textRotation="90"/>
    </xf>
    <xf numFmtId="0" fontId="45" fillId="0" borderId="0" xfId="1" applyFont="1" applyAlignment="1">
      <alignment horizontal="center" vertical="center"/>
    </xf>
    <xf numFmtId="0" fontId="45" fillId="4" borderId="19" xfId="12" applyFont="1" applyFill="1" applyBorder="1" applyAlignment="1">
      <alignment horizontal="center" vertical="center"/>
    </xf>
    <xf numFmtId="0" fontId="45" fillId="4" borderId="21" xfId="12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45" fillId="4" borderId="17" xfId="12" applyFont="1" applyFill="1" applyBorder="1" applyAlignment="1">
      <alignment horizontal="center" vertical="center"/>
    </xf>
    <xf numFmtId="0" fontId="45" fillId="4" borderId="20" xfId="12" applyFont="1" applyFill="1" applyBorder="1" applyAlignment="1">
      <alignment horizontal="center" vertical="center"/>
    </xf>
    <xf numFmtId="0" fontId="45" fillId="4" borderId="18" xfId="12" applyFont="1" applyFill="1" applyBorder="1" applyAlignment="1">
      <alignment horizontal="center" vertical="center"/>
    </xf>
    <xf numFmtId="0" fontId="45" fillId="4" borderId="11" xfId="12" applyFont="1" applyFill="1" applyBorder="1" applyAlignment="1">
      <alignment horizontal="center" vertical="center"/>
    </xf>
    <xf numFmtId="0" fontId="51" fillId="4" borderId="26" xfId="1" applyFont="1" applyFill="1" applyBorder="1" applyAlignment="1">
      <alignment horizontal="center" vertical="center" textRotation="90"/>
    </xf>
    <xf numFmtId="0" fontId="45" fillId="13" borderId="19" xfId="87" applyFont="1" applyFill="1" applyBorder="1" applyAlignment="1">
      <alignment horizontal="center" vertical="center"/>
    </xf>
    <xf numFmtId="0" fontId="45" fillId="13" borderId="50" xfId="87" applyFont="1" applyFill="1" applyBorder="1" applyAlignment="1">
      <alignment horizontal="center" vertical="center"/>
    </xf>
    <xf numFmtId="0" fontId="45" fillId="13" borderId="17" xfId="87" applyFont="1" applyFill="1" applyBorder="1" applyAlignment="1">
      <alignment horizontal="center" vertical="center"/>
    </xf>
    <xf numFmtId="0" fontId="45" fillId="13" borderId="48" xfId="87" applyFont="1" applyFill="1" applyBorder="1" applyAlignment="1">
      <alignment horizontal="center" vertical="center"/>
    </xf>
    <xf numFmtId="0" fontId="45" fillId="13" borderId="18" xfId="87" applyFont="1" applyFill="1" applyBorder="1" applyAlignment="1">
      <alignment horizontal="center" vertical="center"/>
    </xf>
    <xf numFmtId="0" fontId="45" fillId="13" borderId="49" xfId="87" applyFont="1" applyFill="1" applyBorder="1" applyAlignment="1">
      <alignment horizontal="center" vertical="center"/>
    </xf>
    <xf numFmtId="0" fontId="45" fillId="11" borderId="1" xfId="9" applyFont="1" applyFill="1" applyBorder="1" applyAlignment="1">
      <alignment horizontal="center" vertical="center"/>
    </xf>
    <xf numFmtId="0" fontId="45" fillId="11" borderId="0" xfId="9" applyFont="1" applyFill="1" applyAlignment="1">
      <alignment horizontal="center" vertical="center"/>
    </xf>
    <xf numFmtId="0" fontId="45" fillId="11" borderId="2" xfId="9" applyFont="1" applyFill="1" applyBorder="1" applyAlignment="1">
      <alignment horizontal="center" vertical="center"/>
    </xf>
    <xf numFmtId="0" fontId="45" fillId="11" borderId="3" xfId="9" applyFont="1" applyFill="1" applyBorder="1" applyAlignment="1">
      <alignment horizontal="center" vertical="center"/>
    </xf>
    <xf numFmtId="0" fontId="45" fillId="11" borderId="4" xfId="9" applyFont="1" applyFill="1" applyBorder="1" applyAlignment="1">
      <alignment horizontal="center" vertical="center"/>
    </xf>
    <xf numFmtId="0" fontId="45" fillId="11" borderId="5" xfId="9" applyFont="1" applyFill="1" applyBorder="1" applyAlignment="1">
      <alignment horizontal="center" vertical="center"/>
    </xf>
    <xf numFmtId="3" fontId="14" fillId="0" borderId="6" xfId="9" applyNumberFormat="1" applyFont="1" applyBorder="1" applyAlignment="1">
      <alignment horizontal="center" vertical="center" wrapText="1"/>
    </xf>
    <xf numFmtId="3" fontId="31" fillId="0" borderId="7" xfId="9" applyNumberFormat="1" applyBorder="1" applyAlignment="1">
      <alignment horizontal="center" vertical="center" wrapText="1"/>
    </xf>
    <xf numFmtId="3" fontId="31" fillId="0" borderId="8" xfId="9" applyNumberFormat="1" applyBorder="1" applyAlignment="1">
      <alignment horizontal="center" vertical="center" wrapText="1"/>
    </xf>
    <xf numFmtId="3" fontId="5" fillId="0" borderId="6" xfId="9" applyNumberFormat="1" applyFont="1" applyBorder="1" applyAlignment="1">
      <alignment horizontal="center" vertical="center" wrapText="1"/>
    </xf>
    <xf numFmtId="0" fontId="16" fillId="12" borderId="6" xfId="81" applyNumberFormat="1" applyFont="1" applyFill="1" applyBorder="1" applyAlignment="1">
      <alignment horizontal="center" vertical="center" wrapText="1"/>
    </xf>
    <xf numFmtId="0" fontId="16" fillId="12" borderId="7" xfId="81" applyNumberFormat="1" applyFont="1" applyFill="1" applyBorder="1" applyAlignment="1">
      <alignment horizontal="center" vertical="center" wrapText="1"/>
    </xf>
    <xf numFmtId="0" fontId="16" fillId="12" borderId="8" xfId="81" applyNumberFormat="1" applyFont="1" applyFill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2" fillId="12" borderId="6" xfId="9" applyNumberFormat="1" applyFont="1" applyFill="1" applyBorder="1" applyAlignment="1">
      <alignment horizontal="center" vertical="center" wrapText="1"/>
    </xf>
    <xf numFmtId="3" fontId="31" fillId="12" borderId="7" xfId="9" applyNumberFormat="1" applyFill="1" applyBorder="1" applyAlignment="1">
      <alignment horizontal="center" vertical="center" wrapText="1"/>
    </xf>
    <xf numFmtId="3" fontId="31" fillId="12" borderId="8" xfId="9" applyNumberFormat="1" applyFill="1" applyBorder="1" applyAlignment="1">
      <alignment horizontal="center" vertical="center" wrapText="1"/>
    </xf>
    <xf numFmtId="49" fontId="2" fillId="0" borderId="6" xfId="9" applyNumberFormat="1" applyFont="1" applyBorder="1" applyAlignment="1">
      <alignment horizontal="center" vertical="center" wrapText="1"/>
    </xf>
    <xf numFmtId="49" fontId="16" fillId="0" borderId="7" xfId="9" applyNumberFormat="1" applyFont="1" applyBorder="1" applyAlignment="1">
      <alignment horizontal="center" vertical="center" wrapText="1"/>
    </xf>
    <xf numFmtId="49" fontId="16" fillId="0" borderId="8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5" fillId="12" borderId="6" xfId="9" applyNumberFormat="1" applyFont="1" applyFill="1" applyBorder="1" applyAlignment="1">
      <alignment horizontal="center" vertical="center" wrapText="1"/>
    </xf>
    <xf numFmtId="49" fontId="5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6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5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0" fontId="45" fillId="11" borderId="22" xfId="9" applyFont="1" applyFill="1" applyBorder="1" applyAlignment="1">
      <alignment horizontal="center" vertical="center"/>
    </xf>
    <xf numFmtId="0" fontId="45" fillId="11" borderId="23" xfId="9" applyFont="1" applyFill="1" applyBorder="1" applyAlignment="1">
      <alignment horizontal="center" vertical="center"/>
    </xf>
    <xf numFmtId="0" fontId="45" fillId="11" borderId="1" xfId="9" applyFont="1" applyFill="1" applyBorder="1" applyAlignment="1">
      <alignment horizontal="center" vertical="center" wrapText="1"/>
    </xf>
    <xf numFmtId="0" fontId="45" fillId="11" borderId="0" xfId="9" applyFont="1" applyFill="1" applyAlignment="1">
      <alignment horizontal="center" vertical="center" wrapText="1"/>
    </xf>
    <xf numFmtId="0" fontId="45" fillId="11" borderId="2" xfId="9" applyFont="1" applyFill="1" applyBorder="1" applyAlignment="1">
      <alignment horizontal="center" vertical="center" wrapText="1"/>
    </xf>
    <xf numFmtId="0" fontId="45" fillId="11" borderId="3" xfId="9" applyFont="1" applyFill="1" applyBorder="1" applyAlignment="1">
      <alignment horizontal="center" vertical="center" wrapText="1"/>
    </xf>
    <xf numFmtId="0" fontId="45" fillId="11" borderId="4" xfId="9" applyFont="1" applyFill="1" applyBorder="1" applyAlignment="1">
      <alignment horizontal="center" vertical="center" wrapText="1"/>
    </xf>
    <xf numFmtId="0" fontId="45" fillId="11" borderId="5" xfId="9" applyFont="1" applyFill="1" applyBorder="1" applyAlignment="1">
      <alignment horizontal="center" vertical="center" wrapText="1"/>
    </xf>
    <xf numFmtId="3" fontId="10" fillId="0" borderId="6" xfId="9" applyNumberFormat="1" applyFont="1" applyBorder="1" applyAlignment="1">
      <alignment horizontal="center" vertical="center" wrapText="1"/>
    </xf>
    <xf numFmtId="3" fontId="10" fillId="12" borderId="6" xfId="9" applyNumberFormat="1" applyFont="1" applyFill="1" applyBorder="1" applyAlignment="1">
      <alignment horizontal="center" vertical="center" wrapText="1"/>
    </xf>
    <xf numFmtId="49" fontId="10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16" fillId="12" borderId="6" xfId="9" applyNumberFormat="1" applyFont="1" applyFill="1" applyBorder="1" applyAlignment="1">
      <alignment horizontal="center" vertical="center" wrapText="1"/>
    </xf>
    <xf numFmtId="0" fontId="22" fillId="12" borderId="6" xfId="81" applyNumberFormat="1" applyFont="1" applyFill="1" applyBorder="1" applyAlignment="1">
      <alignment horizontal="center" vertical="center" wrapText="1"/>
    </xf>
    <xf numFmtId="0" fontId="31" fillId="12" borderId="7" xfId="81" applyNumberFormat="1" applyFont="1" applyFill="1" applyBorder="1" applyAlignment="1">
      <alignment horizontal="center" vertical="center" wrapText="1"/>
    </xf>
    <xf numFmtId="0" fontId="31" fillId="12" borderId="8" xfId="81" applyNumberFormat="1" applyFont="1" applyFill="1" applyBorder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49" fontId="22" fillId="0" borderId="7" xfId="9" applyNumberFormat="1" applyFont="1" applyBorder="1" applyAlignment="1">
      <alignment horizontal="center" vertical="center" wrapText="1"/>
    </xf>
    <xf numFmtId="49" fontId="22" fillId="0" borderId="8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0" fontId="31" fillId="12" borderId="6" xfId="81" applyNumberFormat="1" applyFont="1" applyFill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49" fontId="26" fillId="0" borderId="7" xfId="9" applyNumberFormat="1" applyFont="1" applyBorder="1" applyAlignment="1">
      <alignment horizontal="center" vertical="center" wrapText="1"/>
    </xf>
    <xf numFmtId="49" fontId="26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0" fontId="45" fillId="11" borderId="29" xfId="9" applyFont="1" applyFill="1" applyBorder="1" applyAlignment="1">
      <alignment horizontal="center" vertical="center"/>
    </xf>
    <xf numFmtId="0" fontId="45" fillId="11" borderId="30" xfId="9" applyFont="1" applyFill="1" applyBorder="1" applyAlignment="1">
      <alignment horizontal="center" vertical="center"/>
    </xf>
    <xf numFmtId="3" fontId="26" fillId="0" borderId="6" xfId="9" applyNumberFormat="1" applyFont="1" applyBorder="1" applyAlignment="1">
      <alignment horizontal="center" vertical="center" wrapText="1"/>
    </xf>
    <xf numFmtId="3" fontId="31" fillId="0" borderId="6" xfId="9" applyNumberFormat="1" applyBorder="1" applyAlignment="1">
      <alignment horizontal="center" vertical="center" wrapText="1"/>
    </xf>
    <xf numFmtId="3" fontId="30" fillId="12" borderId="6" xfId="9" applyNumberFormat="1" applyFont="1" applyFill="1" applyBorder="1" applyAlignment="1">
      <alignment horizontal="center" vertical="center" wrapText="1"/>
    </xf>
    <xf numFmtId="3" fontId="30" fillId="12" borderId="7" xfId="9" applyNumberFormat="1" applyFont="1" applyFill="1" applyBorder="1" applyAlignment="1">
      <alignment horizontal="center" vertical="center" wrapText="1"/>
    </xf>
    <xf numFmtId="3" fontId="30" fillId="12" borderId="8" xfId="9" applyNumberFormat="1" applyFont="1" applyFill="1" applyBorder="1" applyAlignment="1">
      <alignment horizontal="center" vertical="center" wrapText="1"/>
    </xf>
    <xf numFmtId="3" fontId="29" fillId="0" borderId="7" xfId="9" applyNumberFormat="1" applyFont="1" applyBorder="1" applyAlignment="1">
      <alignment horizontal="center" vertical="center" wrapText="1"/>
    </xf>
    <xf numFmtId="3" fontId="29" fillId="0" borderId="8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29" fillId="0" borderId="6" xfId="9" applyNumberFormat="1" applyFont="1" applyBorder="1" applyAlignment="1">
      <alignment horizontal="center" vertical="center" wrapText="1"/>
    </xf>
    <xf numFmtId="49" fontId="29" fillId="0" borderId="6" xfId="9" applyNumberFormat="1" applyFont="1" applyBorder="1" applyAlignment="1">
      <alignment horizontal="center" vertical="center" wrapText="1"/>
    </xf>
    <xf numFmtId="49" fontId="29" fillId="0" borderId="7" xfId="9" applyNumberFormat="1" applyFont="1" applyBorder="1" applyAlignment="1">
      <alignment horizontal="center" vertical="center" wrapText="1"/>
    </xf>
    <xf numFmtId="49" fontId="29" fillId="0" borderId="8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5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'1. Liczba deklaracji'!$B$11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deklaracji'!$C$11:$F$11</c:f>
              <c:numCache>
                <c:formatCode>#,##0</c:formatCode>
                <c:ptCount val="4"/>
                <c:pt idx="0">
                  <c:v>11637</c:v>
                </c:pt>
                <c:pt idx="1">
                  <c:v>12019</c:v>
                </c:pt>
                <c:pt idx="2">
                  <c:v>12194</c:v>
                </c:pt>
                <c:pt idx="3">
                  <c:v>12186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CE-4615-853F-259DC6596814}"/>
            </c:ext>
          </c:extLst>
        </c:ser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12400</c:v>
                </c:pt>
                <c:pt idx="1">
                  <c:v>12897</c:v>
                </c:pt>
                <c:pt idx="2">
                  <c:v>13127</c:v>
                </c:pt>
                <c:pt idx="3">
                  <c:v>13109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13279</c:v>
                </c:pt>
                <c:pt idx="1">
                  <c:v>13764</c:v>
                </c:pt>
                <c:pt idx="2">
                  <c:v>13926</c:v>
                </c:pt>
                <c:pt idx="3">
                  <c:v>13848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12199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7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11669</c:v>
                      </c:pt>
                      <c:pt idx="3">
                        <c:v>11588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5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ogólne'!$C$17:$I$17</c:f>
              <c:numCache>
                <c:formatCode>_-* #\ ##0\ _z_ł_-;\-* #\ ##0\ _z_ł_-;_-* "-"??\ _z_ł_-;_-@_-</c:formatCode>
                <c:ptCount val="7"/>
                <c:pt idx="0">
                  <c:v>2597215</c:v>
                </c:pt>
                <c:pt idx="1">
                  <c:v>509533</c:v>
                </c:pt>
                <c:pt idx="2">
                  <c:v>1536686</c:v>
                </c:pt>
                <c:pt idx="3">
                  <c:v>2154058</c:v>
                </c:pt>
                <c:pt idx="4">
                  <c:v>2595394</c:v>
                </c:pt>
                <c:pt idx="5">
                  <c:v>3033533</c:v>
                </c:pt>
                <c:pt idx="6" formatCode="General">
                  <c:v>863236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ogólne'!$C$16:$I$16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ogólne'!$C$18:$I$18</c:f>
              <c:numCache>
                <c:formatCode>_-* #\ ##0\ _z_ł_-;\-* #\ ##0\ _z_ł_-;_-* "-"??\ _z_ł_-;_-@_-</c:formatCode>
                <c:ptCount val="7"/>
                <c:pt idx="0">
                  <c:v>7746784</c:v>
                </c:pt>
                <c:pt idx="1">
                  <c:v>1076802</c:v>
                </c:pt>
                <c:pt idx="2">
                  <c:v>4071779</c:v>
                </c:pt>
                <c:pt idx="3">
                  <c:v>6300739</c:v>
                </c:pt>
                <c:pt idx="4">
                  <c:v>7566946</c:v>
                </c:pt>
                <c:pt idx="5">
                  <c:v>8760965</c:v>
                </c:pt>
                <c:pt idx="6" formatCode="General">
                  <c:v>2341735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ogólne'!$K$17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ogólne'!$L$16:$R$16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ogólne'!$L$17:$R$17</c:f>
              <c:numCache>
                <c:formatCode>_-* #\ ##0\ _z_ł_-;\-* #\ ##0\ _z_ł_-;_-* "-"??\ _z_ł_-;_-@_-</c:formatCode>
                <c:ptCount val="7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10804</c:v>
                </c:pt>
                <c:pt idx="6" formatCode="General">
                  <c:v>4125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ogólne'!$K$18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ogólne'!$L$16:$R$16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'2. Dane ogólne'!$L$18:$R$18</c:f>
              <c:numCache>
                <c:formatCode>_-* #\ ##0\ _z_ł_-;\-* #\ ##0\ _z_ł_-;_-* "-"??\ _z_ł_-;_-@_-</c:formatCode>
                <c:ptCount val="7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78148</c:v>
                </c:pt>
                <c:pt idx="5">
                  <c:v>43219</c:v>
                </c:pt>
                <c:pt idx="6" formatCode="General">
                  <c:v>10710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974703392458508E-2"/>
          <c:y val="3.9544840553507044E-2"/>
          <c:w val="0.847494939471374"/>
          <c:h val="0.89088274240173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OT'!$E$25:$K$25</c:f>
              <c:numCache>
                <c:formatCode>_-* #\ ##0\ _z_ł_-;\-* #\ ##0\ _z_ł_-;_-* "-"??\ _z_ł_-;_-@_-</c:formatCode>
                <c:ptCount val="7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1195666</c:v>
                </c:pt>
                <c:pt idx="4">
                  <c:v>1590805</c:v>
                </c:pt>
                <c:pt idx="5">
                  <c:v>1943504</c:v>
                </c:pt>
                <c:pt idx="6">
                  <c:v>517677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OT'!$E$26:$K$26</c:f>
              <c:numCache>
                <c:formatCode>_-* #\ ##0\ _z_ł_-;\-* #\ ##0\ _z_ł_-;_-* "-"??\ _z_ł_-;_-@_-</c:formatCode>
                <c:ptCount val="7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110038</c:v>
                </c:pt>
                <c:pt idx="4">
                  <c:v>139147</c:v>
                </c:pt>
                <c:pt idx="5">
                  <c:v>157506</c:v>
                </c:pt>
                <c:pt idx="6">
                  <c:v>50194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OT'!$E$27:$K$27</c:f>
              <c:numCache>
                <c:formatCode>_-* #\ ##0\ _z_ł_-;\-* #\ ##0\ _z_ł_-;_-* "-"??\ _z_ł_-;_-@_-</c:formatCode>
                <c:ptCount val="7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12909</c:v>
                </c:pt>
                <c:pt idx="6">
                  <c:v>3964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OT'!$E$28:$K$28</c:f>
              <c:numCache>
                <c:formatCode>_-* #\ ##0\ _z_ł_-;\-* #\ ##0\ _z_ł_-;_-* "-"??\ _z_ł_-;_-@_-</c:formatCode>
                <c:ptCount val="7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271718</c:v>
                </c:pt>
                <c:pt idx="4">
                  <c:v>365609</c:v>
                </c:pt>
                <c:pt idx="5">
                  <c:v>459119</c:v>
                </c:pt>
                <c:pt idx="6">
                  <c:v>158294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OT'!$E$29:$K$29</c:f>
              <c:numCache>
                <c:formatCode>_-* #\ ##0\ _z_ł_-;\-* #\ ##0\ _z_ł_-;_-* "-"??\ _z_ł_-;_-@_-</c:formatCode>
                <c:ptCount val="7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39799</c:v>
                </c:pt>
                <c:pt idx="4">
                  <c:v>50388</c:v>
                </c:pt>
                <c:pt idx="5">
                  <c:v>55994</c:v>
                </c:pt>
                <c:pt idx="6">
                  <c:v>12993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'3. Umowy OT'!$E$30:$K$30</c:f>
              <c:numCache>
                <c:formatCode>_-* #\ ##0\ _z_ł_-;\-* #\ ##0\ _z_ł_-;_-* "-"??\ _z_ł_-;_-@_-</c:formatCode>
                <c:ptCount val="7"/>
                <c:pt idx="0">
                  <c:v>999362</c:v>
                </c:pt>
                <c:pt idx="1">
                  <c:v>402705</c:v>
                </c:pt>
                <c:pt idx="2">
                  <c:v>638190</c:v>
                </c:pt>
                <c:pt idx="3">
                  <c:v>638500</c:v>
                </c:pt>
                <c:pt idx="4">
                  <c:v>559457</c:v>
                </c:pt>
                <c:pt idx="5">
                  <c:v>528893</c:v>
                </c:pt>
                <c:pt idx="6">
                  <c:v>148934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OT'!$E$25:$K$25</c:f>
              <c:numCache>
                <c:formatCode>_-* #\ ##0\ _z_ł_-;\-* #\ ##0\ _z_ł_-;_-* "-"??\ _z_ł_-;_-@_-</c:formatCode>
                <c:ptCount val="7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3181957</c:v>
                </c:pt>
                <c:pt idx="4">
                  <c:v>4260857</c:v>
                </c:pt>
                <c:pt idx="5">
                  <c:v>5248257</c:v>
                </c:pt>
                <c:pt idx="6">
                  <c:v>1433290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OT'!$E$26:$K$26</c:f>
              <c:numCache>
                <c:formatCode>_-* #\ ##0\ _z_ł_-;\-* #\ ##0\ _z_ł_-;_-* "-"??\ _z_ł_-;_-@_-</c:formatCode>
                <c:ptCount val="7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254446</c:v>
                </c:pt>
                <c:pt idx="4">
                  <c:v>318043</c:v>
                </c:pt>
                <c:pt idx="5">
                  <c:v>359308</c:v>
                </c:pt>
                <c:pt idx="6">
                  <c:v>116789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OT'!$E$27:$K$27</c:f>
              <c:numCache>
                <c:formatCode>_-* #\ ##0\ _z_ł_-;\-* #\ ##0\ _z_ł_-;_-* "-"??\ _z_ł_-;_-@_-</c:formatCode>
                <c:ptCount val="7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24031</c:v>
                </c:pt>
                <c:pt idx="6">
                  <c:v>6369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OT'!$E$28:$K$28</c:f>
              <c:numCache>
                <c:formatCode>_-* #\ ##0\ _z_ł_-;\-* #\ ##0\ _z_ł_-;_-* "-"??\ _z_ł_-;_-@_-</c:formatCode>
                <c:ptCount val="7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655077</c:v>
                </c:pt>
                <c:pt idx="4">
                  <c:v>918007</c:v>
                </c:pt>
                <c:pt idx="5">
                  <c:v>1162998</c:v>
                </c:pt>
                <c:pt idx="6">
                  <c:v>373826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OT'!$E$29:$K$29</c:f>
              <c:numCache>
                <c:formatCode>_-* #\ ##0\ _z_ł_-;\-* #\ ##0\ _z_ł_-;_-* "-"??\ _z_ł_-;_-@_-</c:formatCode>
                <c:ptCount val="7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101228</c:v>
                </c:pt>
                <c:pt idx="4">
                  <c:v>128886</c:v>
                </c:pt>
                <c:pt idx="5">
                  <c:v>147463</c:v>
                </c:pt>
                <c:pt idx="6">
                  <c:v>30767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OT'!$E$24:$K$24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'4. Podróżni OT'!$E$30:$K$30</c:f>
              <c:numCache>
                <c:formatCode>_-* #\ ##0\ _z_ł_-;\-* #\ ##0\ _z_ł_-;_-* "-"??\ _z_ł_-;_-@_-</c:formatCode>
                <c:ptCount val="7"/>
                <c:pt idx="0">
                  <c:v>3488004</c:v>
                </c:pt>
                <c:pt idx="1">
                  <c:v>1045532</c:v>
                </c:pt>
                <c:pt idx="2">
                  <c:v>1821902</c:v>
                </c:pt>
                <c:pt idx="3">
                  <c:v>2335142</c:v>
                </c:pt>
                <c:pt idx="4">
                  <c:v>2195292</c:v>
                </c:pt>
                <c:pt idx="5">
                  <c:v>2110364</c:v>
                </c:pt>
                <c:pt idx="6">
                  <c:v>446953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PUNPUT'!$E$23:$K$23</c:f>
              <c:numCache>
                <c:formatCode>_-* #\ ##0\ _z_ł_-;\-* #\ ##0\ _z_ł_-;_-* "-"??\ _z_ł_-;_-@_-</c:formatCode>
                <c:ptCount val="7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2405</c:v>
                </c:pt>
                <c:pt idx="6">
                  <c:v>1317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PUNPUT'!$E$24:$K$24</c:f>
              <c:numCache>
                <c:formatCode>_-* #\ ##0\ _z_ł_-;\-* #\ ##0\ _z_ł_-;_-* "-"??\ _z_ł_-;_-@_-</c:formatCode>
                <c:ptCount val="7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PUNPUT'!$E$25:$K$25</c:f>
              <c:numCache>
                <c:formatCode>_-* #\ ##0\ _z_ł_-;\-* #\ ##0\ _z_ł_-;_-* "-"??\ _z_ł_-;_-@_-</c:formatCode>
                <c:ptCount val="7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1463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PUNPUT'!$E$26:$K$26</c:f>
              <c:numCache>
                <c:formatCode>_-* #\ ##0\ _z_ł_-;\-* #\ ##0\ _z_ł_-;_-* "-"??\ _z_ł_-;_-@_-</c:formatCode>
                <c:ptCount val="7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'5. Umowy PUNPUT'!$E$27:$K$27</c:f>
              <c:numCache>
                <c:formatCode>_-* #\ ##0\ _z_ł_-;\-* #\ ##0\ _z_ł_-;_-* "-"??\ _z_ł_-;_-@_-</c:formatCode>
                <c:ptCount val="7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3609</c:v>
                </c:pt>
                <c:pt idx="6">
                  <c:v>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2.9574472657389245E-2"/>
          <c:w val="0.83116164965043771"/>
          <c:h val="0.88253355723584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PUNPUT'!$E$23:$K$23</c:f>
              <c:numCache>
                <c:formatCode>_-* #\ ##0\ _z_ł_-;\-* #\ ##0\ _z_ł_-;_-* "-"??\ _z_ł_-;_-@_-</c:formatCode>
                <c:ptCount val="7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4694</c:v>
                </c:pt>
                <c:pt idx="6">
                  <c:v>2686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PUNPUT'!$E$24:$K$24</c:f>
              <c:numCache>
                <c:formatCode>_-* #\ ##0\ _z_ł_-;\-* #\ ##0\ _z_ł_-;_-* "-"??\ _z_ł_-;_-@_-</c:formatCode>
                <c:ptCount val="7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PUNPUT'!$E$25:$K$25</c:f>
              <c:numCache>
                <c:formatCode>_-* #\ ##0\ _z_ł_-;\-* #\ ##0\ _z_ł_-;_-* "-"??\ _z_ł_-;_-@_-</c:formatCode>
                <c:ptCount val="7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10293</c:v>
                </c:pt>
                <c:pt idx="5">
                  <c:v>7839</c:v>
                </c:pt>
                <c:pt idx="6">
                  <c:v>2917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PUNPUT'!$E$26:$K$26</c:f>
              <c:numCache>
                <c:formatCode>_-* #\ ##0\ _z_ł_-;\-* #\ ##0\ _z_ł_-;_-* "-"??\ _z_ł_-;_-@_-</c:formatCode>
                <c:ptCount val="7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1848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PUNPUT'!$E$22:$K$22</c:f>
              <c:numCache>
                <c:formatCode>General</c:formatCode>
                <c:ptCount val="7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</c:numCache>
            </c:numRef>
          </c:cat>
          <c:val>
            <c:numRef>
              <c:f>'6. Podróżni PUNPUT'!$E$27:$K$27</c:f>
              <c:numCache>
                <c:formatCode>_-* #\ ##0\ _z_ł_-;\-* #\ ##0\ _z_ł_-;_-* "-"??\ _z_ł_-;_-@_-</c:formatCode>
                <c:ptCount val="7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20762</c:v>
                </c:pt>
                <c:pt idx="6">
                  <c:v>3434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1"/>
          <c:order val="3"/>
          <c:tx>
            <c:strRef>
              <c:f>'7. Liczba umów na miesiąc'!$A$46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65000"/>
                    <a:shade val="51000"/>
                    <a:satMod val="130000"/>
                  </a:schemeClr>
                </a:gs>
                <a:gs pos="80000">
                  <a:schemeClr val="accent3">
                    <a:shade val="65000"/>
                    <a:shade val="93000"/>
                    <a:satMod val="130000"/>
                  </a:schemeClr>
                </a:gs>
                <a:gs pos="100000">
                  <a:schemeClr val="accent3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miesiąc'!$B$46:$M$46</c:f>
              <c:numCache>
                <c:formatCode>_(* #\ ##0.00_);_(* \(#\ ##0.00\);_(* "-"??_);_(@_)</c:formatCode>
                <c:ptCount val="12"/>
                <c:pt idx="0">
                  <c:v>2.4439719232328172</c:v>
                </c:pt>
                <c:pt idx="1">
                  <c:v>2.4574768362275266</c:v>
                </c:pt>
                <c:pt idx="2">
                  <c:v>2.8152367018497229</c:v>
                </c:pt>
                <c:pt idx="3">
                  <c:v>3.1086485876980325</c:v>
                </c:pt>
                <c:pt idx="4">
                  <c:v>3.1340931470741307</c:v>
                </c:pt>
                <c:pt idx="5">
                  <c:v>3.0229873589848757</c:v>
                </c:pt>
                <c:pt idx="6">
                  <c:v>2.5081874368077357</c:v>
                </c:pt>
                <c:pt idx="7">
                  <c:v>2.5932901149860408</c:v>
                </c:pt>
                <c:pt idx="8">
                  <c:v>3.1485143507396636</c:v>
                </c:pt>
                <c:pt idx="9">
                  <c:v>3.5620497972550371</c:v>
                </c:pt>
                <c:pt idx="10">
                  <c:v>3.1926187527710255</c:v>
                </c:pt>
                <c:pt idx="11">
                  <c:v>2.8409421297215713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15-47E6-9452-5C2F76488782}"/>
            </c:ext>
          </c:extLst>
        </c:ser>
        <c:ser>
          <c:idx val="2"/>
          <c:order val="4"/>
          <c:tx>
            <c:strRef>
              <c:f>'7. Liczba umów na miesiąc'!$A$47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miesiąc'!$B$47:$M$47</c:f>
              <c:numCache>
                <c:formatCode>_(* #\ ##0.00_);_(* \(#\ ##0.00\);_(* "-"??_);_(@_)</c:formatCode>
                <c:ptCount val="12"/>
                <c:pt idx="0">
                  <c:v>2.6156381089439358</c:v>
                </c:pt>
                <c:pt idx="1">
                  <c:v>2.681394965222093</c:v>
                </c:pt>
                <c:pt idx="2">
                  <c:v>2.8716907542470209</c:v>
                </c:pt>
                <c:pt idx="3">
                  <c:v>2.9456284451885075</c:v>
                </c:pt>
                <c:pt idx="4">
                  <c:v>3.2169881977251404</c:v>
                </c:pt>
                <c:pt idx="5">
                  <c:v>3.0497362499675642</c:v>
                </c:pt>
                <c:pt idx="6">
                  <c:v>2.5919120992978306</c:v>
                </c:pt>
                <c:pt idx="7">
                  <c:v>2.649660800095214</c:v>
                </c:pt>
                <c:pt idx="8">
                  <c:v>3.0489992405925124</c:v>
                </c:pt>
                <c:pt idx="9">
                  <c:v>3.3341752937967675</c:v>
                </c:pt>
                <c:pt idx="10">
                  <c:v>3.0443035299091101</c:v>
                </c:pt>
                <c:pt idx="11">
                  <c:v>2.8643103190055412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miesiąc'!$A$48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miesiąc'!$B$48:$M$48</c:f>
              <c:numCache>
                <c:formatCode>_(* #\ ##0.00_);_(* \(#\ ##0.00\);_(* "-"??_);_(@_)</c:formatCode>
                <c:ptCount val="12"/>
                <c:pt idx="0">
                  <c:v>2.6611035026292331</c:v>
                </c:pt>
                <c:pt idx="1">
                  <c:v>2.7181294200848658</c:v>
                </c:pt>
                <c:pt idx="2">
                  <c:v>2.8321154951535816</c:v>
                </c:pt>
                <c:pt idx="3">
                  <c:v>2.8905736669193836</c:v>
                </c:pt>
                <c:pt idx="4">
                  <c:v>3.1493962787015044</c:v>
                </c:pt>
                <c:pt idx="5">
                  <c:v>3.0152860979136542</c:v>
                </c:pt>
                <c:pt idx="6">
                  <c:v>2.6088219146848908</c:v>
                </c:pt>
                <c:pt idx="7">
                  <c:v>2.6700579418405375</c:v>
                </c:pt>
                <c:pt idx="8">
                  <c:v>3.0026594330088825</c:v>
                </c:pt>
                <c:pt idx="9">
                  <c:v>3.3017810508954026</c:v>
                </c:pt>
                <c:pt idx="10">
                  <c:v>2.9210775376829354</c:v>
                </c:pt>
                <c:pt idx="11">
                  <c:v>2.8634936825999402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miesiąc'!$A$49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miesiąc'!$B$42:$M$42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miesiąc'!$B$49:$M$49</c:f>
              <c:numCache>
                <c:formatCode>_(* #\ ##0.00_);_(* \(#\ ##0.00\);_(* "-"??_);_(@_)</c:formatCode>
                <c:ptCount val="12"/>
                <c:pt idx="0">
                  <c:v>2.6161541258144005</c:v>
                </c:pt>
                <c:pt idx="1">
                  <c:v>2.7178264487763926</c:v>
                </c:pt>
                <c:pt idx="2">
                  <c:v>2.7831196235544482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miesiąc'!$B$43:$M$43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miesiąc'!$A$44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miesiąc'!$B$44:$M$44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miesiąc'!$A$45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miesiąc'!$B$42:$M$42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numCache>
                      <c:formatCode>_(* #\ ##0.00_);_(* \(#\ ##0.00\);_(* "-"??_);_(@_)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2.3457245888918052</c:v>
                      </c:pt>
                      <c:pt idx="5">
                        <c:v>2.5710913330323826</c:v>
                      </c:pt>
                      <c:pt idx="6">
                        <c:v>2.488066666171302</c:v>
                      </c:pt>
                      <c:pt idx="7">
                        <c:v>2.576238226123611</c:v>
                      </c:pt>
                      <c:pt idx="8">
                        <c:v>3.195095967245023</c:v>
                      </c:pt>
                      <c:pt idx="9">
                        <c:v>3.7874747604243453</c:v>
                      </c:pt>
                      <c:pt idx="10">
                        <c:v>3.1978599645401102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3"/>
          <c:order val="1"/>
          <c:tx>
            <c:strRef>
              <c:f>'7. Liczba umów na miesiąc'!$B$11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miesiąc'!$C$11:$N$11</c:f>
              <c:numCache>
                <c:formatCode>_-* #\ ##0\ _z_ł_-;\-* #\ ##0\ _z_ł_-;_-* "-"??\ _z_ł_-;_-@_-</c:formatCode>
                <c:ptCount val="12"/>
                <c:pt idx="0">
                  <c:v>155431</c:v>
                </c:pt>
                <c:pt idx="1">
                  <c:v>162970</c:v>
                </c:pt>
                <c:pt idx="2">
                  <c:v>133966</c:v>
                </c:pt>
                <c:pt idx="3">
                  <c:v>177370</c:v>
                </c:pt>
                <c:pt idx="4">
                  <c:v>267083</c:v>
                </c:pt>
                <c:pt idx="5">
                  <c:v>270627</c:v>
                </c:pt>
                <c:pt idx="6">
                  <c:v>263086</c:v>
                </c:pt>
                <c:pt idx="7">
                  <c:v>253596</c:v>
                </c:pt>
                <c:pt idx="8">
                  <c:v>197725</c:v>
                </c:pt>
                <c:pt idx="9">
                  <c:v>142297</c:v>
                </c:pt>
                <c:pt idx="10">
                  <c:v>130818</c:v>
                </c:pt>
                <c:pt idx="11">
                  <c:v>125885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3E-4853-AB9A-BF98C075662B}"/>
            </c:ext>
          </c:extLst>
        </c:ser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261272</c:v>
                </c:pt>
                <c:pt idx="1">
                  <c:v>218242</c:v>
                </c:pt>
                <c:pt idx="2">
                  <c:v>268188</c:v>
                </c:pt>
                <c:pt idx="3">
                  <c:v>210257</c:v>
                </c:pt>
                <c:pt idx="4">
                  <c:v>243004</c:v>
                </c:pt>
                <c:pt idx="5">
                  <c:v>269763</c:v>
                </c:pt>
                <c:pt idx="6">
                  <c:v>285686</c:v>
                </c:pt>
                <c:pt idx="7">
                  <c:v>268868</c:v>
                </c:pt>
                <c:pt idx="8">
                  <c:v>229126</c:v>
                </c:pt>
                <c:pt idx="9">
                  <c:v>168654</c:v>
                </c:pt>
                <c:pt idx="10">
                  <c:v>165585</c:v>
                </c:pt>
                <c:pt idx="11">
                  <c:v>153571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309596</c:v>
                </c:pt>
                <c:pt idx="1">
                  <c:v>282800</c:v>
                </c:pt>
                <c:pt idx="2">
                  <c:v>254002</c:v>
                </c:pt>
                <c:pt idx="3">
                  <c:v>253248</c:v>
                </c:pt>
                <c:pt idx="4">
                  <c:v>262704</c:v>
                </c:pt>
                <c:pt idx="5">
                  <c:v>300142</c:v>
                </c:pt>
                <c:pt idx="6">
                  <c:v>333329</c:v>
                </c:pt>
                <c:pt idx="7">
                  <c:v>294088</c:v>
                </c:pt>
                <c:pt idx="8">
                  <c:v>263214</c:v>
                </c:pt>
                <c:pt idx="9">
                  <c:v>225541</c:v>
                </c:pt>
                <c:pt idx="10">
                  <c:v>200754</c:v>
                </c:pt>
                <c:pt idx="11">
                  <c:v>190189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346574</c:v>
                </c:pt>
                <c:pt idx="1">
                  <c:v>271574</c:v>
                </c:pt>
                <c:pt idx="2">
                  <c:v>278181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175258</c:v>
                      </c:pt>
                      <c:pt idx="5">
                        <c:v>241457</c:v>
                      </c:pt>
                      <c:pt idx="6">
                        <c:v>269162</c:v>
                      </c:pt>
                      <c:pt idx="7">
                        <c:v>276141</c:v>
                      </c:pt>
                      <c:pt idx="8">
                        <c:v>173653</c:v>
                      </c:pt>
                      <c:pt idx="9">
                        <c:v>124804</c:v>
                      </c:pt>
                      <c:pt idx="10">
                        <c:v>96447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17</xdr:row>
      <xdr:rowOff>91201</xdr:rowOff>
    </xdr:from>
    <xdr:to>
      <xdr:col>7</xdr:col>
      <xdr:colOff>475127</xdr:colOff>
      <xdr:row>41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559172</xdr:colOff>
      <xdr:row>13</xdr:row>
      <xdr:rowOff>33618</xdr:rowOff>
    </xdr:from>
    <xdr:to>
      <xdr:col>9</xdr:col>
      <xdr:colOff>56029</xdr:colOff>
      <xdr:row>33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762000</xdr:colOff>
      <xdr:row>13</xdr:row>
      <xdr:rowOff>22412</xdr:rowOff>
    </xdr:from>
    <xdr:to>
      <xdr:col>18</xdr:col>
      <xdr:colOff>22413</xdr:colOff>
      <xdr:row>33</xdr:row>
      <xdr:rowOff>60514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320673</xdr:colOff>
      <xdr:row>22</xdr:row>
      <xdr:rowOff>145607</xdr:rowOff>
    </xdr:from>
    <xdr:to>
      <xdr:col>15</xdr:col>
      <xdr:colOff>818029</xdr:colOff>
      <xdr:row>43</xdr:row>
      <xdr:rowOff>111741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10656</xdr:colOff>
      <xdr:row>22</xdr:row>
      <xdr:rowOff>151621</xdr:rowOff>
    </xdr:from>
    <xdr:to>
      <xdr:col>17</xdr:col>
      <xdr:colOff>367555</xdr:colOff>
      <xdr:row>42</xdr:row>
      <xdr:rowOff>143755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581318</xdr:colOff>
      <xdr:row>20</xdr:row>
      <xdr:rowOff>123023</xdr:rowOff>
    </xdr:from>
    <xdr:to>
      <xdr:col>15</xdr:col>
      <xdr:colOff>238239</xdr:colOff>
      <xdr:row>43</xdr:row>
      <xdr:rowOff>124833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848</xdr:colOff>
      <xdr:row>21</xdr:row>
      <xdr:rowOff>11946</xdr:rowOff>
    </xdr:from>
    <xdr:to>
      <xdr:col>14</xdr:col>
      <xdr:colOff>578912</xdr:colOff>
      <xdr:row>41</xdr:row>
      <xdr:rowOff>110790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595676</xdr:colOff>
      <xdr:row>18</xdr:row>
      <xdr:rowOff>52388</xdr:rowOff>
    </xdr:from>
    <xdr:to>
      <xdr:col>13</xdr:col>
      <xdr:colOff>168844</xdr:colOff>
      <xdr:row>47</xdr:row>
      <xdr:rowOff>17219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370957</xdr:colOff>
      <xdr:row>18</xdr:row>
      <xdr:rowOff>42356</xdr:rowOff>
    </xdr:from>
    <xdr:to>
      <xdr:col>24</xdr:col>
      <xdr:colOff>504069</xdr:colOff>
      <xdr:row>47</xdr:row>
      <xdr:rowOff>38546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opLeftCell="A4" zoomScaleNormal="100" workbookViewId="0">
      <selection activeCell="J4" sqref="J4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251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Sg4xJhRyNx+0fhV1gkGn4SfK4ogj0SB/N4NbS/xH7uwOOSoh3bUuawzdv1jmNvYa6soleKWTezTkH7JTxDqBnA==" saltValue="y1iu2QimO2Xd4wcJ466G0A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12" sqref="B12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FYaAQOW4Vf75DifcjoSiVaYKqlkbY8heuI4lNPbxWty5WzInnghQTTB5ynbQJ3wR4UiBWQY76cknWjNguspIMA==" saltValue="q2tERpox2qomqZYCGZaztg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9" sqref="B9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249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SStQRk2qRQMP9vxWgev9bp2yncEpeI/YUcPBkapNdn6kstzwSfzT7hjFIbKOYEh20Epwp5weBBxOJEaX2IE68w==" saltValue="mwraZk54+JyZ0XFYamHMvg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1"/>
  <sheetViews>
    <sheetView showGridLines="0" topLeftCell="A4" zoomScale="85" zoomScaleNormal="85" workbookViewId="0">
      <selection activeCell="O21" sqref="O21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81" t="s">
        <v>43</v>
      </c>
      <c r="D6" s="181" t="s">
        <v>44</v>
      </c>
      <c r="E6" s="181" t="s">
        <v>45</v>
      </c>
      <c r="F6" s="181" t="s">
        <v>46</v>
      </c>
      <c r="P6" s="111"/>
      <c r="Q6" s="111"/>
    </row>
    <row r="7" spans="2:17">
      <c r="C7" s="181"/>
      <c r="D7" s="181"/>
      <c r="E7" s="181"/>
      <c r="F7" s="181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58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11330</v>
      </c>
      <c r="G9" s="158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11669</v>
      </c>
      <c r="F10" s="102">
        <v>11588</v>
      </c>
      <c r="G10" s="158"/>
      <c r="P10" s="111"/>
      <c r="Q10" s="111"/>
    </row>
    <row r="11" spans="2:17">
      <c r="B11" s="110">
        <v>2022</v>
      </c>
      <c r="C11" s="103">
        <v>11637</v>
      </c>
      <c r="D11" s="101">
        <v>12019</v>
      </c>
      <c r="E11" s="100">
        <v>12194</v>
      </c>
      <c r="F11" s="102">
        <v>12186</v>
      </c>
      <c r="G11" s="158"/>
      <c r="P11" s="111"/>
      <c r="Q11" s="111"/>
    </row>
    <row r="12" spans="2:17">
      <c r="B12" s="110">
        <v>2023</v>
      </c>
      <c r="C12" s="103">
        <v>12400</v>
      </c>
      <c r="D12" s="101">
        <v>12897</v>
      </c>
      <c r="E12" s="100">
        <v>13127</v>
      </c>
      <c r="F12" s="102">
        <v>13109</v>
      </c>
      <c r="G12" s="158"/>
      <c r="P12" s="111"/>
      <c r="Q12" s="111"/>
    </row>
    <row r="13" spans="2:17">
      <c r="B13" s="110">
        <v>2024</v>
      </c>
      <c r="C13" s="103">
        <v>13279</v>
      </c>
      <c r="D13" s="101">
        <v>13764</v>
      </c>
      <c r="E13" s="100">
        <v>13926</v>
      </c>
      <c r="F13" s="102">
        <v>13848</v>
      </c>
      <c r="G13" s="158"/>
      <c r="P13" s="111"/>
      <c r="Q13" s="111"/>
    </row>
    <row r="14" spans="2:17">
      <c r="B14" s="110">
        <v>2025</v>
      </c>
      <c r="C14" s="103">
        <v>12199</v>
      </c>
      <c r="D14" s="101"/>
      <c r="E14" s="100"/>
      <c r="F14" s="102"/>
      <c r="G14" s="158"/>
      <c r="P14" s="111"/>
      <c r="Q14" s="111"/>
    </row>
    <row r="17" spans="1:18">
      <c r="B17" s="81" t="s">
        <v>224</v>
      </c>
    </row>
    <row r="18" spans="1:18" s="82" customFormat="1">
      <c r="B18" s="83" t="s">
        <v>77</v>
      </c>
      <c r="C18" s="62">
        <v>1</v>
      </c>
      <c r="D18" s="63" t="e">
        <f>#REF!/#REF!</f>
        <v>#REF!</v>
      </c>
      <c r="E18" s="63" t="e">
        <f>#REF!/#REF!</f>
        <v>#REF!</v>
      </c>
      <c r="F18" s="63" t="e">
        <f>#REF!/#REF!</f>
        <v>#REF!</v>
      </c>
      <c r="M18" s="111"/>
      <c r="N18" s="111"/>
      <c r="O18" s="111"/>
      <c r="P18" s="79"/>
      <c r="Q18" s="79"/>
      <c r="R18" s="79"/>
    </row>
    <row r="19" spans="1:18" s="82" customFormat="1">
      <c r="B19" s="82" t="s">
        <v>164</v>
      </c>
      <c r="C19" s="62">
        <v>1</v>
      </c>
      <c r="D19" s="63">
        <f t="shared" ref="D19:F19" si="0">D8/C8</f>
        <v>1.0233231462119994</v>
      </c>
      <c r="E19" s="63">
        <f t="shared" si="0"/>
        <v>1.0053442313737819</v>
      </c>
      <c r="F19" s="63">
        <f t="shared" si="0"/>
        <v>0.9881175734834271</v>
      </c>
      <c r="M19" s="111"/>
      <c r="N19" s="111"/>
      <c r="O19" s="111"/>
      <c r="P19" s="79"/>
      <c r="Q19" s="79"/>
      <c r="R19" s="79"/>
    </row>
    <row r="20" spans="1:18" s="82" customFormat="1">
      <c r="B20" s="83" t="s">
        <v>195</v>
      </c>
      <c r="C20" s="62">
        <v>1</v>
      </c>
      <c r="D20" s="63">
        <f t="shared" ref="D20:F20" si="1">D10/C10</f>
        <v>1.0195737674929113</v>
      </c>
      <c r="E20" s="63">
        <f t="shared" si="1"/>
        <v>1.0468287431595944</v>
      </c>
      <c r="F20" s="63">
        <f t="shared" si="1"/>
        <v>0.99305853115091269</v>
      </c>
      <c r="M20" s="111"/>
      <c r="N20" s="111"/>
      <c r="O20" s="111"/>
      <c r="P20" s="79"/>
      <c r="Q20" s="79"/>
      <c r="R20" s="79"/>
    </row>
    <row r="21" spans="1:18">
      <c r="A21" s="82"/>
      <c r="B21" s="82" t="s">
        <v>204</v>
      </c>
      <c r="C21" s="62">
        <v>1</v>
      </c>
      <c r="D21" s="63">
        <f t="shared" ref="D21" si="2">D11/C11</f>
        <v>1.0328263298100886</v>
      </c>
      <c r="E21" s="63">
        <f>E11/D11</f>
        <v>1.0145602795573676</v>
      </c>
      <c r="F21" s="63">
        <f>F11/E11</f>
        <v>0.99934393964244705</v>
      </c>
      <c r="G21" s="82"/>
      <c r="H21" s="80"/>
      <c r="I21" s="80"/>
      <c r="J21" s="80"/>
      <c r="K21" s="80"/>
      <c r="L21" s="80"/>
      <c r="M21" s="111"/>
      <c r="N21" s="111"/>
      <c r="O21" s="111"/>
    </row>
    <row r="22" spans="1:18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0"/>
      <c r="B24" s="80"/>
      <c r="C24" s="80"/>
      <c r="D24" s="80"/>
      <c r="E24" s="80"/>
      <c r="F24" s="80"/>
      <c r="G24" s="80"/>
      <c r="H24" s="82"/>
      <c r="I24" s="84" t="s">
        <v>7</v>
      </c>
      <c r="J24" s="84" t="s">
        <v>8</v>
      </c>
      <c r="K24" s="84" t="s">
        <v>9</v>
      </c>
      <c r="L24" s="84" t="s">
        <v>10</v>
      </c>
      <c r="M24" s="112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2">
        <v>10981</v>
      </c>
      <c r="J25" s="82">
        <v>11174</v>
      </c>
      <c r="K25" s="82">
        <v>11123</v>
      </c>
      <c r="L25" s="82">
        <v>10900</v>
      </c>
      <c r="M25" s="111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/>
      <c r="J26" s="82" t="str">
        <f>CONCATENATE(J24,"/",I24)</f>
        <v>Q2 2017/Q1 2017</v>
      </c>
      <c r="K26" s="82" t="str">
        <f>CONCATENATE(K24,"/",J24)</f>
        <v>Q3 2017/Q2 2017</v>
      </c>
      <c r="L26" s="82" t="str">
        <f>CONCATENATE(L24,"/",K24)</f>
        <v>Q4 2017/Q3 2017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5">
        <v>1</v>
      </c>
      <c r="J27" s="86">
        <f>J25/I25</f>
        <v>1.0175758127675074</v>
      </c>
      <c r="K27" s="86">
        <f>K25/J25</f>
        <v>0.99543583318417761</v>
      </c>
      <c r="L27" s="86">
        <f>L25/K25</f>
        <v>0.97995145194641731</v>
      </c>
      <c r="M27" s="113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2">
        <f>I25/4*3</f>
        <v>8235.75</v>
      </c>
      <c r="J28" s="82">
        <f>J25/4*3</f>
        <v>8380.5</v>
      </c>
      <c r="K28" s="82">
        <f>K25/4*3</f>
        <v>8342.25</v>
      </c>
      <c r="L28" s="82">
        <f>L25/4*3</f>
        <v>8175</v>
      </c>
      <c r="M28" s="111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/>
      <c r="J29" s="82"/>
      <c r="K29" s="82"/>
      <c r="L29" s="82"/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</sheetData>
  <sheetProtection algorithmName="SHA-512" hashValue="g26D2lvrFoX3miBIfOy6hYVM9NC0+tjknNXjzCatJRz7IwIuqoXAvOUjFc/gYxwXbQ0BxhXhdVXkwvIH7pJnwA==" saltValue="V8RLAUW4/4E+XaFZSX7JR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5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A39"/>
  <sheetViews>
    <sheetView showGridLines="0" tabSelected="1" zoomScale="85" zoomScaleNormal="85" workbookViewId="0">
      <selection activeCell="K4" sqref="K4"/>
    </sheetView>
  </sheetViews>
  <sheetFormatPr defaultColWidth="9.140625" defaultRowHeight="15"/>
  <cols>
    <col min="1" max="1" width="9.140625" style="79"/>
    <col min="2" max="2" width="12.140625" style="79" customWidth="1"/>
    <col min="3" max="9" width="16.7109375" style="79" customWidth="1"/>
    <col min="10" max="10" width="12.42578125" style="79" customWidth="1"/>
    <col min="11" max="11" width="10" style="79" customWidth="1"/>
    <col min="12" max="18" width="16.7109375" style="79" customWidth="1"/>
    <col min="19" max="21" width="9.85546875" style="79" customWidth="1"/>
    <col min="22" max="22" width="9.140625" style="79"/>
    <col min="23" max="23" width="9.28515625" style="79" customWidth="1"/>
    <col min="24" max="24" width="9.140625" style="79"/>
    <col min="25" max="26" width="13.140625" style="79" bestFit="1" customWidth="1"/>
    <col min="27" max="16384" width="9.140625" style="79"/>
  </cols>
  <sheetData>
    <row r="2" spans="1:27">
      <c r="B2" s="7" t="s">
        <v>3</v>
      </c>
    </row>
    <row r="4" spans="1:27">
      <c r="B4" s="81" t="s">
        <v>232</v>
      </c>
      <c r="I4" s="160"/>
      <c r="K4" s="81" t="s">
        <v>226</v>
      </c>
    </row>
    <row r="5" spans="1:27">
      <c r="B5" s="81"/>
      <c r="C5" s="159"/>
      <c r="D5" s="159"/>
      <c r="E5" s="159"/>
      <c r="F5" s="159"/>
      <c r="G5" s="159"/>
      <c r="H5" s="159"/>
      <c r="I5" s="159"/>
    </row>
    <row r="6" spans="1:27" s="82" customFormat="1">
      <c r="B6" s="1"/>
      <c r="C6" s="182">
        <v>2019</v>
      </c>
      <c r="D6" s="182">
        <v>2020</v>
      </c>
      <c r="E6" s="182">
        <v>2021</v>
      </c>
      <c r="F6" s="182">
        <v>2022</v>
      </c>
      <c r="G6" s="182">
        <v>2023</v>
      </c>
      <c r="H6" s="182">
        <v>2024</v>
      </c>
      <c r="I6" s="182" t="s">
        <v>250</v>
      </c>
      <c r="J6" s="161"/>
      <c r="K6" s="1"/>
      <c r="L6" s="182">
        <v>2019</v>
      </c>
      <c r="M6" s="182">
        <v>2020</v>
      </c>
      <c r="N6" s="182">
        <v>2021</v>
      </c>
      <c r="O6" s="182">
        <v>2022</v>
      </c>
      <c r="P6" s="182">
        <v>2023</v>
      </c>
      <c r="Q6" s="182">
        <v>2024</v>
      </c>
      <c r="R6" s="182" t="s">
        <v>250</v>
      </c>
      <c r="S6" s="161"/>
      <c r="T6" s="161"/>
      <c r="U6" s="161"/>
      <c r="V6" s="132"/>
      <c r="W6" s="128"/>
      <c r="X6" s="95"/>
      <c r="Y6" s="95"/>
      <c r="Z6" s="129"/>
    </row>
    <row r="7" spans="1:27" s="82" customFormat="1">
      <c r="B7" s="1"/>
      <c r="C7" s="183"/>
      <c r="D7" s="183"/>
      <c r="E7" s="183"/>
      <c r="F7" s="183"/>
      <c r="G7" s="183"/>
      <c r="H7" s="183" t="s">
        <v>43</v>
      </c>
      <c r="I7" s="183" t="s">
        <v>43</v>
      </c>
      <c r="J7" s="161" t="s">
        <v>44</v>
      </c>
      <c r="K7" s="1"/>
      <c r="L7" s="183"/>
      <c r="M7" s="183"/>
      <c r="N7" s="183"/>
      <c r="O7" s="183"/>
      <c r="P7" s="183"/>
      <c r="Q7" s="183" t="s">
        <v>43</v>
      </c>
      <c r="R7" s="183" t="s">
        <v>43</v>
      </c>
      <c r="S7" s="161"/>
      <c r="T7" s="161"/>
      <c r="U7" s="161"/>
      <c r="V7" s="132"/>
      <c r="W7" s="127"/>
      <c r="X7"/>
      <c r="Y7"/>
      <c r="Z7" s="129"/>
    </row>
    <row r="8" spans="1:27" s="82" customFormat="1">
      <c r="B8" s="94" t="s">
        <v>215</v>
      </c>
      <c r="C8" s="88">
        <v>2597215</v>
      </c>
      <c r="D8" s="88">
        <v>509533</v>
      </c>
      <c r="E8" s="88">
        <v>1536686</v>
      </c>
      <c r="F8" s="88">
        <v>2154058</v>
      </c>
      <c r="G8" s="88">
        <v>2595394</v>
      </c>
      <c r="H8" s="88">
        <v>3033533</v>
      </c>
      <c r="I8" s="88">
        <v>863236</v>
      </c>
      <c r="J8" s="150"/>
      <c r="K8" s="94" t="s">
        <v>215</v>
      </c>
      <c r="L8" s="88">
        <v>17996</v>
      </c>
      <c r="M8" s="88">
        <v>5873</v>
      </c>
      <c r="N8" s="88">
        <v>6579</v>
      </c>
      <c r="O8" s="88">
        <v>16558</v>
      </c>
      <c r="P8" s="88">
        <v>25742</v>
      </c>
      <c r="Q8" s="88">
        <v>10804</v>
      </c>
      <c r="R8" s="88">
        <v>4125</v>
      </c>
      <c r="S8" s="150"/>
      <c r="T8" s="150"/>
      <c r="U8" s="150"/>
      <c r="V8" s="132"/>
      <c r="W8" s="127"/>
      <c r="X8"/>
      <c r="Y8"/>
      <c r="Z8" s="129"/>
      <c r="AA8" s="132"/>
    </row>
    <row r="9" spans="1:27" s="82" customFormat="1">
      <c r="B9" s="94" t="s">
        <v>216</v>
      </c>
      <c r="C9" s="89">
        <v>7746784</v>
      </c>
      <c r="D9" s="89">
        <v>1076802</v>
      </c>
      <c r="E9" s="89">
        <v>4071779</v>
      </c>
      <c r="F9" s="89">
        <v>6300739</v>
      </c>
      <c r="G9" s="89">
        <v>7566946</v>
      </c>
      <c r="H9" s="89">
        <v>8760965</v>
      </c>
      <c r="I9" s="89">
        <v>2341735</v>
      </c>
      <c r="J9" s="150"/>
      <c r="K9" s="94" t="s">
        <v>216</v>
      </c>
      <c r="L9" s="89">
        <v>38911</v>
      </c>
      <c r="M9" s="89">
        <v>12132</v>
      </c>
      <c r="N9" s="89">
        <v>18304</v>
      </c>
      <c r="O9" s="89">
        <v>42478</v>
      </c>
      <c r="P9" s="89">
        <v>78148</v>
      </c>
      <c r="Q9" s="89">
        <v>43219</v>
      </c>
      <c r="R9" s="89">
        <v>10710</v>
      </c>
      <c r="S9" s="150"/>
      <c r="T9" s="150"/>
      <c r="U9" s="150"/>
      <c r="V9" s="132"/>
      <c r="W9" s="132"/>
      <c r="X9" s="132"/>
      <c r="Y9" s="132"/>
      <c r="Z9" s="132"/>
    </row>
    <row r="10" spans="1:27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82"/>
      <c r="L10" s="139"/>
      <c r="M10" s="139"/>
      <c r="N10" s="139"/>
      <c r="O10" s="139"/>
      <c r="P10" s="139"/>
      <c r="Q10" s="139"/>
      <c r="R10" s="139"/>
      <c r="S10" s="139"/>
      <c r="W10" s="127"/>
      <c r="X10"/>
      <c r="Y10"/>
      <c r="Z10" s="129"/>
    </row>
    <row r="11" spans="1:27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82"/>
      <c r="L11" s="82"/>
      <c r="M11" s="82"/>
      <c r="N11" s="82"/>
      <c r="O11" s="82"/>
      <c r="P11" s="82"/>
      <c r="Q11" s="82"/>
      <c r="W11" s="128"/>
      <c r="X11" s="95"/>
      <c r="Y11" s="95"/>
      <c r="Z11" s="129"/>
    </row>
    <row r="12" spans="1:27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2"/>
      <c r="K12" s="81" t="s">
        <v>234</v>
      </c>
      <c r="L12" s="82"/>
      <c r="M12" s="82"/>
      <c r="N12" s="82"/>
      <c r="O12" s="82"/>
      <c r="P12" s="82"/>
      <c r="Q12" s="82"/>
      <c r="W12" s="127"/>
      <c r="X12"/>
      <c r="Y12"/>
      <c r="Z12" s="129"/>
    </row>
    <row r="13" spans="1:27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127"/>
      <c r="X13"/>
      <c r="Y13"/>
      <c r="Z13" s="129"/>
    </row>
    <row r="14" spans="1:27">
      <c r="A14" s="132"/>
      <c r="B14" s="133"/>
      <c r="C14" s="133"/>
      <c r="D14" s="133"/>
      <c r="E14" s="133"/>
      <c r="F14" s="133"/>
      <c r="G14" s="133"/>
      <c r="H14" s="133"/>
      <c r="I14" s="133"/>
      <c r="J14" s="132"/>
      <c r="K14" s="82"/>
      <c r="L14" s="82"/>
      <c r="M14" s="82"/>
      <c r="N14" s="82"/>
      <c r="O14" s="82"/>
      <c r="P14" s="82"/>
      <c r="Q14" s="82"/>
      <c r="R14" s="82"/>
      <c r="S14" s="82"/>
      <c r="T14" s="80"/>
      <c r="U14" s="80"/>
      <c r="V14" s="80"/>
      <c r="W14" s="127"/>
      <c r="X14"/>
      <c r="Y14"/>
      <c r="Z14" s="129"/>
    </row>
    <row r="15" spans="1:27">
      <c r="A15" s="132"/>
      <c r="B15" s="139"/>
      <c r="C15" s="139"/>
      <c r="D15" s="139"/>
      <c r="E15" s="139"/>
      <c r="F15" s="139"/>
      <c r="G15" s="139"/>
      <c r="H15" s="139"/>
      <c r="I15" s="139"/>
      <c r="J15" s="139"/>
      <c r="K15" s="82"/>
      <c r="L15" s="82"/>
      <c r="M15" s="82"/>
      <c r="N15" s="82"/>
      <c r="O15" s="82"/>
      <c r="P15" s="82"/>
      <c r="Q15" s="82"/>
      <c r="R15" s="82"/>
      <c r="S15" s="82"/>
      <c r="T15" s="80"/>
      <c r="U15" s="80"/>
      <c r="V15" s="80"/>
      <c r="W15" s="128"/>
      <c r="X15" s="95"/>
      <c r="Y15" s="95"/>
      <c r="Z15" s="129"/>
    </row>
    <row r="16" spans="1:27">
      <c r="A16" s="132"/>
      <c r="B16" s="139"/>
      <c r="C16" s="140">
        <v>2019</v>
      </c>
      <c r="D16" s="140">
        <v>2020</v>
      </c>
      <c r="E16" s="140">
        <v>2021</v>
      </c>
      <c r="F16" s="140">
        <v>2022</v>
      </c>
      <c r="G16" s="140">
        <v>2023</v>
      </c>
      <c r="H16" s="140">
        <v>2024</v>
      </c>
      <c r="I16" s="140">
        <v>2025</v>
      </c>
      <c r="J16" s="139"/>
      <c r="K16" s="82"/>
      <c r="L16" s="82">
        <f>L6</f>
        <v>2019</v>
      </c>
      <c r="M16" s="82">
        <v>2020</v>
      </c>
      <c r="N16" s="82">
        <f>N6</f>
        <v>2021</v>
      </c>
      <c r="O16" s="82">
        <f>O6</f>
        <v>2022</v>
      </c>
      <c r="P16" s="82">
        <f>P6</f>
        <v>2023</v>
      </c>
      <c r="Q16" s="82">
        <f>Q6</f>
        <v>2024</v>
      </c>
      <c r="R16" s="82">
        <v>2025</v>
      </c>
      <c r="S16" s="82"/>
      <c r="T16" s="80"/>
      <c r="U16" s="80"/>
      <c r="V16" s="80"/>
      <c r="W16" s="127"/>
      <c r="X16"/>
      <c r="Y16"/>
      <c r="Z16" s="129"/>
    </row>
    <row r="17" spans="1:26">
      <c r="A17" s="132"/>
      <c r="B17" s="139" t="s">
        <v>215</v>
      </c>
      <c r="C17" s="141">
        <v>2597215</v>
      </c>
      <c r="D17" s="141">
        <v>509533</v>
      </c>
      <c r="E17" s="141">
        <v>1536686</v>
      </c>
      <c r="F17" s="141">
        <v>2154058</v>
      </c>
      <c r="G17" s="141">
        <v>2595394</v>
      </c>
      <c r="H17" s="141">
        <v>3033533</v>
      </c>
      <c r="I17" s="140">
        <v>863236</v>
      </c>
      <c r="J17" s="139"/>
      <c r="K17" s="82" t="s">
        <v>215</v>
      </c>
      <c r="L17" s="180">
        <v>17996</v>
      </c>
      <c r="M17" s="180">
        <v>5873</v>
      </c>
      <c r="N17" s="180">
        <v>6579</v>
      </c>
      <c r="O17" s="180">
        <v>16558</v>
      </c>
      <c r="P17" s="180">
        <v>25742</v>
      </c>
      <c r="Q17" s="180">
        <v>10804</v>
      </c>
      <c r="R17" s="82">
        <v>4125</v>
      </c>
      <c r="S17" s="82"/>
      <c r="T17" s="80"/>
      <c r="U17" s="80"/>
      <c r="V17" s="80"/>
      <c r="W17" s="127"/>
      <c r="X17"/>
      <c r="Y17"/>
      <c r="Z17" s="129"/>
    </row>
    <row r="18" spans="1:26">
      <c r="A18" s="132"/>
      <c r="B18" s="139" t="s">
        <v>216</v>
      </c>
      <c r="C18" s="142">
        <v>7746784</v>
      </c>
      <c r="D18" s="142">
        <v>1076802</v>
      </c>
      <c r="E18" s="142">
        <v>4071779</v>
      </c>
      <c r="F18" s="142">
        <v>6300739</v>
      </c>
      <c r="G18" s="142">
        <v>7566946</v>
      </c>
      <c r="H18" s="142">
        <v>8760965</v>
      </c>
      <c r="I18" s="139">
        <v>2341735</v>
      </c>
      <c r="J18" s="139"/>
      <c r="K18" s="82" t="s">
        <v>216</v>
      </c>
      <c r="L18" s="180">
        <v>38911</v>
      </c>
      <c r="M18" s="180">
        <v>12132</v>
      </c>
      <c r="N18" s="180">
        <v>18304</v>
      </c>
      <c r="O18" s="180">
        <v>42478</v>
      </c>
      <c r="P18" s="180">
        <v>78148</v>
      </c>
      <c r="Q18" s="180">
        <v>43219</v>
      </c>
      <c r="R18" s="82">
        <v>10710</v>
      </c>
      <c r="S18" s="82"/>
      <c r="T18" s="80"/>
      <c r="U18" s="80"/>
      <c r="V18" s="80"/>
      <c r="W18" s="127"/>
      <c r="X18"/>
      <c r="Y18"/>
      <c r="Z18" s="129"/>
    </row>
    <row r="19" spans="1:26">
      <c r="A19" s="132"/>
      <c r="B19" s="139"/>
      <c r="C19" s="139"/>
      <c r="D19" s="139"/>
      <c r="E19" s="139"/>
      <c r="F19" s="139"/>
      <c r="G19" s="139"/>
      <c r="H19" s="139"/>
      <c r="I19" s="139"/>
      <c r="J19" s="139"/>
      <c r="K19" s="82"/>
      <c r="L19" s="82"/>
      <c r="M19" s="82"/>
      <c r="N19" s="82"/>
      <c r="O19" s="82"/>
      <c r="P19" s="82"/>
      <c r="Q19" s="82"/>
      <c r="R19" s="82"/>
      <c r="S19" s="82"/>
      <c r="T19" s="80"/>
      <c r="U19" s="80"/>
      <c r="V19" s="80"/>
      <c r="W19" s="127"/>
      <c r="X19"/>
      <c r="Y19"/>
      <c r="Z19" s="129"/>
    </row>
    <row r="20" spans="1:26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2"/>
      <c r="L20" s="82"/>
      <c r="M20" s="82"/>
      <c r="N20" s="82"/>
      <c r="O20" s="82"/>
      <c r="P20" s="82"/>
      <c r="Q20" s="82"/>
      <c r="R20" s="82"/>
      <c r="S20" s="82"/>
      <c r="T20" s="80"/>
      <c r="U20" s="80"/>
      <c r="V20" s="80"/>
      <c r="W20" s="128"/>
      <c r="X20" s="95"/>
      <c r="Y20" s="95"/>
      <c r="Z20" s="129"/>
    </row>
    <row r="21" spans="1:26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2"/>
      <c r="L21" s="82"/>
      <c r="M21" s="82"/>
      <c r="N21" s="82"/>
      <c r="O21" s="82"/>
      <c r="P21" s="82"/>
      <c r="Q21" s="82"/>
      <c r="R21" s="82"/>
      <c r="S21" s="82"/>
      <c r="T21" s="80"/>
      <c r="U21" s="80"/>
      <c r="V21" s="80"/>
      <c r="W21" s="127"/>
      <c r="X21"/>
      <c r="Y21"/>
      <c r="Z21" s="129"/>
    </row>
    <row r="22" spans="1:26">
      <c r="B22" s="80"/>
      <c r="C22" s="80"/>
      <c r="D22" s="80"/>
      <c r="E22" s="80"/>
      <c r="F22" s="80"/>
      <c r="G22" s="80"/>
      <c r="H22" s="80"/>
      <c r="I22" s="80"/>
      <c r="J22" s="80"/>
      <c r="K22" s="82"/>
      <c r="L22" s="82"/>
      <c r="M22" s="82"/>
      <c r="N22" s="82"/>
      <c r="O22" s="82"/>
      <c r="P22" s="82"/>
      <c r="Q22" s="82"/>
      <c r="R22" s="82"/>
      <c r="S22" s="82"/>
      <c r="T22" s="80"/>
      <c r="U22" s="80"/>
      <c r="V22" s="80"/>
      <c r="W22" s="127"/>
      <c r="X22"/>
      <c r="Y22"/>
      <c r="Z22" s="129"/>
    </row>
    <row r="23" spans="1:26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127"/>
      <c r="X23"/>
      <c r="Y23"/>
      <c r="Z23" s="129"/>
    </row>
    <row r="24" spans="1:26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127"/>
      <c r="X24"/>
      <c r="Y24"/>
      <c r="Z24" s="129"/>
    </row>
    <row r="25" spans="1:26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128"/>
      <c r="X25" s="95"/>
      <c r="Y25" s="95"/>
      <c r="Z25" s="129"/>
    </row>
    <row r="26" spans="1:26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127"/>
      <c r="X26"/>
      <c r="Y26"/>
      <c r="Z26" s="129"/>
    </row>
    <row r="27" spans="1:26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127"/>
      <c r="X27"/>
      <c r="Y27"/>
      <c r="Z27" s="129"/>
    </row>
    <row r="28" spans="1:26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127"/>
      <c r="X28"/>
      <c r="Y28"/>
      <c r="Z28" s="129"/>
    </row>
    <row r="29" spans="1:26"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127"/>
      <c r="X29"/>
      <c r="Y29"/>
      <c r="Z29" s="129"/>
    </row>
    <row r="30" spans="1:26"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</row>
    <row r="31" spans="1:26"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</row>
    <row r="32" spans="1:26">
      <c r="A32" s="99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</row>
    <row r="33" spans="1:22">
      <c r="A33" s="99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</row>
    <row r="34" spans="1:22">
      <c r="A34" s="99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</row>
    <row r="37" spans="1:22">
      <c r="A37" s="99"/>
    </row>
    <row r="38" spans="1:22">
      <c r="A38" s="99"/>
    </row>
    <row r="39" spans="1:22">
      <c r="A39" s="99"/>
    </row>
  </sheetData>
  <sheetProtection algorithmName="SHA-512" hashValue="lcjiC+niRErFPm10vl52Yy5NZdvjKI1D9hdKLmzFCC0F6frbuWnryuWpxpHGpT5doETQ4Y29gwGZss17zt7ptw==" saltValue="64P9Xh82cz0TcGH7EuK/jw==" spinCount="100000" sheet="1" objects="1" scenarios="1" formatCells="0" formatColumns="0" formatRows="0" insertColumns="0" insertRows="0" insertHyperlinks="0" deleteColumns="0" deleteRows="0" sort="0" autoFilter="0" pivotTables="0"/>
  <mergeCells count="14">
    <mergeCell ref="I6:I7"/>
    <mergeCell ref="R6:R7"/>
    <mergeCell ref="M6:M7"/>
    <mergeCell ref="Q6:Q7"/>
    <mergeCell ref="C6:C7"/>
    <mergeCell ref="E6:E7"/>
    <mergeCell ref="F6:F7"/>
    <mergeCell ref="G6:G7"/>
    <mergeCell ref="L6:L7"/>
    <mergeCell ref="D6:D7"/>
    <mergeCell ref="H6:H7"/>
    <mergeCell ref="N6:N7"/>
    <mergeCell ref="O6:O7"/>
    <mergeCell ref="P6:P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topLeftCell="A4" zoomScale="85" zoomScaleNormal="85" workbookViewId="0">
      <selection activeCell="N16" sqref="N16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1" width="12.7109375" style="8" customWidth="1"/>
    <col min="12" max="12" width="13.5703125" style="8" bestFit="1" customWidth="1"/>
    <col min="13" max="13" width="14.285156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P5" s="37"/>
      <c r="S5" s="37"/>
      <c r="X5" s="60"/>
      <c r="Y5" s="60"/>
      <c r="Z5" s="60"/>
    </row>
    <row r="6" spans="2:36">
      <c r="D6" s="1"/>
      <c r="E6" s="182">
        <v>2019</v>
      </c>
      <c r="F6" s="182">
        <v>2020</v>
      </c>
      <c r="G6" s="182">
        <v>2021</v>
      </c>
      <c r="H6" s="182">
        <v>2022</v>
      </c>
      <c r="I6" s="182">
        <v>2023</v>
      </c>
      <c r="J6" s="182">
        <v>2024</v>
      </c>
      <c r="K6" s="182" t="s">
        <v>250</v>
      </c>
      <c r="L6" s="185"/>
      <c r="M6" s="185"/>
    </row>
    <row r="7" spans="2:36">
      <c r="D7" s="1"/>
      <c r="E7" s="183"/>
      <c r="F7" s="183"/>
      <c r="G7" s="183"/>
      <c r="H7" s="183"/>
      <c r="I7" s="183"/>
      <c r="J7" s="183" t="s">
        <v>43</v>
      </c>
      <c r="K7" s="183" t="s">
        <v>43</v>
      </c>
      <c r="L7" s="185"/>
      <c r="M7" s="185"/>
      <c r="P7" s="27"/>
      <c r="Q7" s="27"/>
      <c r="R7" s="27"/>
      <c r="S7" s="27"/>
      <c r="T7" s="27"/>
      <c r="U7" s="27"/>
    </row>
    <row r="8" spans="2:36" ht="15" customHeight="1">
      <c r="C8" s="184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1195666</v>
      </c>
      <c r="I8" s="88">
        <v>1590805</v>
      </c>
      <c r="J8" s="88">
        <v>1943504</v>
      </c>
      <c r="K8" s="88">
        <v>517677</v>
      </c>
      <c r="L8" s="150"/>
      <c r="M8" s="150"/>
      <c r="N8" s="37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2:36">
      <c r="C9" s="184"/>
      <c r="D9" s="94" t="s">
        <v>12</v>
      </c>
      <c r="E9" s="89">
        <v>114884</v>
      </c>
      <c r="F9" s="89">
        <v>35765</v>
      </c>
      <c r="G9" s="89">
        <v>56148</v>
      </c>
      <c r="H9" s="89">
        <v>110038</v>
      </c>
      <c r="I9" s="89">
        <v>139147</v>
      </c>
      <c r="J9" s="89">
        <v>157506</v>
      </c>
      <c r="K9" s="89">
        <v>50194</v>
      </c>
      <c r="L9" s="150"/>
      <c r="M9" s="150"/>
      <c r="N9" s="37"/>
    </row>
    <row r="10" spans="2:36">
      <c r="C10" s="184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12909</v>
      </c>
      <c r="K10" s="89">
        <v>3964</v>
      </c>
      <c r="L10" s="150"/>
      <c r="M10" s="150"/>
      <c r="N10" s="37"/>
    </row>
    <row r="11" spans="2:36">
      <c r="C11" s="184"/>
      <c r="D11" s="94" t="s">
        <v>14</v>
      </c>
      <c r="E11" s="89">
        <v>331295</v>
      </c>
      <c r="F11" s="89">
        <v>106361</v>
      </c>
      <c r="G11" s="89">
        <v>135994</v>
      </c>
      <c r="H11" s="89">
        <v>271718</v>
      </c>
      <c r="I11" s="89">
        <v>365609</v>
      </c>
      <c r="J11" s="89">
        <v>459119</v>
      </c>
      <c r="K11" s="89">
        <v>158294</v>
      </c>
      <c r="L11" s="150"/>
      <c r="M11" s="150"/>
      <c r="N11" s="37"/>
    </row>
    <row r="12" spans="2:36">
      <c r="C12" s="184"/>
      <c r="D12" s="94" t="s">
        <v>59</v>
      </c>
      <c r="E12" s="90">
        <v>29693</v>
      </c>
      <c r="F12" s="90">
        <v>14752</v>
      </c>
      <c r="G12" s="90">
        <v>31301</v>
      </c>
      <c r="H12" s="90">
        <v>39799</v>
      </c>
      <c r="I12" s="90">
        <v>50388</v>
      </c>
      <c r="J12" s="90">
        <v>55994</v>
      </c>
      <c r="K12" s="90">
        <v>12993</v>
      </c>
      <c r="L12" s="150"/>
      <c r="M12" s="150"/>
      <c r="N12" s="37"/>
    </row>
    <row r="13" spans="2:36">
      <c r="C13" s="184"/>
      <c r="D13" s="94" t="s">
        <v>60</v>
      </c>
      <c r="E13" s="90">
        <v>999362</v>
      </c>
      <c r="F13" s="90">
        <v>402705</v>
      </c>
      <c r="G13" s="90">
        <v>638190</v>
      </c>
      <c r="H13" s="90">
        <v>638500</v>
      </c>
      <c r="I13" s="90">
        <v>559457</v>
      </c>
      <c r="J13" s="90">
        <v>528893</v>
      </c>
      <c r="K13" s="90">
        <v>148934</v>
      </c>
      <c r="L13" s="150"/>
      <c r="M13" s="150"/>
      <c r="N13" s="37"/>
    </row>
    <row r="14" spans="2:36" ht="15" customHeight="1">
      <c r="C14" s="184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51733</v>
      </c>
      <c r="I14" s="91">
        <v>67302</v>
      </c>
      <c r="J14" s="91">
        <v>76562</v>
      </c>
      <c r="K14" s="91">
        <v>18101</v>
      </c>
      <c r="L14" s="150"/>
      <c r="M14" s="150"/>
    </row>
    <row r="15" spans="2:36">
      <c r="C15" s="184"/>
      <c r="D15" s="94" t="s">
        <v>12</v>
      </c>
      <c r="E15" s="92">
        <v>9477</v>
      </c>
      <c r="F15" s="92">
        <v>31907</v>
      </c>
      <c r="G15" s="92">
        <v>13434</v>
      </c>
      <c r="H15" s="92">
        <v>14697</v>
      </c>
      <c r="I15" s="92">
        <v>14165</v>
      </c>
      <c r="J15" s="92">
        <v>11727</v>
      </c>
      <c r="K15" s="92">
        <v>3014</v>
      </c>
      <c r="L15" s="150"/>
      <c r="M15" s="150"/>
      <c r="P15" s="130"/>
      <c r="Q15" s="130"/>
      <c r="R15" s="130"/>
      <c r="S15" s="130"/>
      <c r="T15" s="130"/>
      <c r="U15" s="130"/>
    </row>
    <row r="16" spans="2:36">
      <c r="B16" s="37"/>
      <c r="C16" s="184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448</v>
      </c>
      <c r="K16" s="92">
        <v>101</v>
      </c>
      <c r="L16" s="150"/>
      <c r="M16" s="150"/>
      <c r="P16"/>
      <c r="Q16"/>
      <c r="R16"/>
      <c r="S16"/>
      <c r="T16"/>
      <c r="U16"/>
    </row>
    <row r="17" spans="1:26">
      <c r="C17" s="184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18420</v>
      </c>
      <c r="K17" s="92">
        <v>4219</v>
      </c>
      <c r="L17" s="150"/>
      <c r="M17" s="150"/>
      <c r="P17"/>
      <c r="Q17"/>
      <c r="R17"/>
      <c r="S17"/>
      <c r="T17"/>
      <c r="U17"/>
    </row>
    <row r="18" spans="1:26">
      <c r="C18" s="184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350</v>
      </c>
      <c r="L18" s="150"/>
      <c r="M18" s="150"/>
      <c r="P18"/>
      <c r="Q18"/>
      <c r="R18"/>
      <c r="S18"/>
      <c r="T18"/>
      <c r="U18"/>
    </row>
    <row r="19" spans="1:26">
      <c r="C19" s="184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16124</v>
      </c>
      <c r="J19" s="93">
        <v>16058</v>
      </c>
      <c r="K19" s="93">
        <v>3035</v>
      </c>
      <c r="L19" s="150"/>
      <c r="M19" s="150"/>
      <c r="P19"/>
      <c r="Q19"/>
      <c r="R19"/>
      <c r="S19"/>
      <c r="T19"/>
      <c r="U19"/>
    </row>
    <row r="20" spans="1:26">
      <c r="C20" s="177"/>
      <c r="D20" s="178"/>
      <c r="E20" s="179"/>
      <c r="F20" s="179"/>
      <c r="G20" s="179"/>
      <c r="H20" s="179"/>
      <c r="I20" s="179"/>
      <c r="J20" s="179"/>
      <c r="K20" s="179"/>
      <c r="L20" s="150"/>
      <c r="M20" s="150"/>
      <c r="P20"/>
      <c r="Q20"/>
      <c r="R20"/>
      <c r="S20"/>
      <c r="T20"/>
      <c r="U20"/>
    </row>
    <row r="21" spans="1:26">
      <c r="E21" s="37"/>
      <c r="F21" s="37"/>
      <c r="G21" s="37"/>
      <c r="H21" s="37"/>
      <c r="I21" s="37"/>
      <c r="J21" s="37"/>
      <c r="K21" s="37"/>
      <c r="L21" s="64"/>
      <c r="M21" s="37"/>
      <c r="P21"/>
      <c r="Q21"/>
      <c r="R21"/>
      <c r="S21"/>
      <c r="T21"/>
      <c r="U21"/>
      <c r="X21" s="60"/>
      <c r="Y21" s="60"/>
      <c r="Z21" s="60"/>
    </row>
    <row r="22" spans="1:26">
      <c r="C22" s="9" t="s">
        <v>238</v>
      </c>
      <c r="J22" s="135"/>
      <c r="K22" s="135"/>
      <c r="L22" s="135"/>
      <c r="M22" s="135"/>
      <c r="P22"/>
      <c r="Q22"/>
      <c r="R22"/>
      <c r="S22"/>
      <c r="T22"/>
      <c r="U22"/>
      <c r="X22" s="60"/>
      <c r="Y22" s="60"/>
      <c r="Z22" s="60"/>
    </row>
    <row r="23" spans="1:26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8"/>
      <c r="O23" s="8"/>
      <c r="P23" s="8"/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C24" s="138"/>
      <c r="E24" s="27">
        <f>E6</f>
        <v>2019</v>
      </c>
      <c r="F24" s="27">
        <v>2020</v>
      </c>
      <c r="G24" s="27">
        <f>G6</f>
        <v>2021</v>
      </c>
      <c r="H24" s="27">
        <f>H6</f>
        <v>2022</v>
      </c>
      <c r="I24" s="27">
        <f>I6</f>
        <v>2023</v>
      </c>
      <c r="J24" s="27">
        <f>J6</f>
        <v>2024</v>
      </c>
      <c r="K24" s="27">
        <v>2025</v>
      </c>
      <c r="X24" s="60"/>
      <c r="Y24" s="60"/>
      <c r="Z24" s="60"/>
    </row>
    <row r="25" spans="1:26" s="27" customFormat="1">
      <c r="D25" s="27" t="s">
        <v>11</v>
      </c>
      <c r="E25" s="64">
        <f t="shared" ref="E25:F30" si="0">E8</f>
        <v>1231817</v>
      </c>
      <c r="F25" s="64">
        <f t="shared" si="0"/>
        <v>505572</v>
      </c>
      <c r="G25" s="64">
        <f t="shared" ref="G25:J25" si="1">G8</f>
        <v>851678</v>
      </c>
      <c r="H25" s="64">
        <f t="shared" si="1"/>
        <v>1195666</v>
      </c>
      <c r="I25" s="64">
        <f t="shared" si="1"/>
        <v>1590805</v>
      </c>
      <c r="J25" s="64">
        <f t="shared" si="1"/>
        <v>1943504</v>
      </c>
      <c r="K25" s="64">
        <f t="shared" ref="K25" si="2">K8</f>
        <v>517677</v>
      </c>
      <c r="X25" s="60"/>
      <c r="Y25" s="60"/>
      <c r="Z25" s="60"/>
    </row>
    <row r="26" spans="1:26" s="27" customFormat="1">
      <c r="A26" s="64"/>
      <c r="B26" s="64"/>
      <c r="D26" s="27" t="s">
        <v>12</v>
      </c>
      <c r="E26" s="64">
        <f t="shared" si="0"/>
        <v>114884</v>
      </c>
      <c r="F26" s="64">
        <f t="shared" si="0"/>
        <v>35765</v>
      </c>
      <c r="G26" s="64">
        <f t="shared" ref="G26:J26" si="3">G9</f>
        <v>56148</v>
      </c>
      <c r="H26" s="64">
        <f t="shared" si="3"/>
        <v>110038</v>
      </c>
      <c r="I26" s="64">
        <f t="shared" si="3"/>
        <v>139147</v>
      </c>
      <c r="J26" s="64">
        <f t="shared" si="3"/>
        <v>157506</v>
      </c>
      <c r="K26" s="64">
        <f t="shared" ref="K26" si="4">K9</f>
        <v>50194</v>
      </c>
      <c r="X26" s="60"/>
      <c r="Y26" s="60"/>
      <c r="Z26" s="60"/>
    </row>
    <row r="27" spans="1:26" s="27" customFormat="1">
      <c r="A27" s="64"/>
      <c r="B27" s="64"/>
      <c r="D27" s="27" t="s">
        <v>13</v>
      </c>
      <c r="E27" s="64">
        <f t="shared" si="0"/>
        <v>6264</v>
      </c>
      <c r="F27" s="64">
        <f t="shared" si="0"/>
        <v>2039</v>
      </c>
      <c r="G27" s="64">
        <f t="shared" ref="G27:J27" si="5">G10</f>
        <v>3455</v>
      </c>
      <c r="H27" s="64">
        <f t="shared" si="5"/>
        <v>7471</v>
      </c>
      <c r="I27" s="64">
        <f t="shared" si="5"/>
        <v>10313</v>
      </c>
      <c r="J27" s="64">
        <f t="shared" si="5"/>
        <v>12909</v>
      </c>
      <c r="K27" s="64">
        <f t="shared" ref="K27" si="6">K10</f>
        <v>3964</v>
      </c>
    </row>
    <row r="28" spans="1:26" s="27" customFormat="1">
      <c r="A28" s="64"/>
      <c r="B28" s="64"/>
      <c r="D28" s="27" t="s">
        <v>14</v>
      </c>
      <c r="E28" s="64">
        <f t="shared" si="0"/>
        <v>331295</v>
      </c>
      <c r="F28" s="64">
        <f t="shared" si="0"/>
        <v>106361</v>
      </c>
      <c r="G28" s="64">
        <f t="shared" ref="G28:J28" si="7">G11</f>
        <v>135994</v>
      </c>
      <c r="H28" s="64">
        <f t="shared" si="7"/>
        <v>271718</v>
      </c>
      <c r="I28" s="64">
        <f t="shared" si="7"/>
        <v>365609</v>
      </c>
      <c r="J28" s="64">
        <f t="shared" si="7"/>
        <v>459119</v>
      </c>
      <c r="K28" s="64">
        <f t="shared" ref="K28" si="8">K11</f>
        <v>158294</v>
      </c>
    </row>
    <row r="29" spans="1:26" s="27" customFormat="1">
      <c r="A29" s="64"/>
      <c r="B29" s="64"/>
      <c r="D29" s="27" t="s">
        <v>59</v>
      </c>
      <c r="E29" s="64">
        <f t="shared" si="0"/>
        <v>29693</v>
      </c>
      <c r="F29" s="64">
        <f t="shared" si="0"/>
        <v>14752</v>
      </c>
      <c r="G29" s="64">
        <f t="shared" ref="G29:J29" si="9">G12</f>
        <v>31301</v>
      </c>
      <c r="H29" s="64">
        <f t="shared" si="9"/>
        <v>39799</v>
      </c>
      <c r="I29" s="64">
        <f t="shared" si="9"/>
        <v>50388</v>
      </c>
      <c r="J29" s="64">
        <f t="shared" si="9"/>
        <v>55994</v>
      </c>
      <c r="K29" s="64">
        <f t="shared" ref="K29" si="10">K12</f>
        <v>12993</v>
      </c>
    </row>
    <row r="30" spans="1:26" s="27" customFormat="1">
      <c r="A30" s="64"/>
      <c r="B30" s="64"/>
      <c r="D30" s="27" t="s">
        <v>60</v>
      </c>
      <c r="E30" s="64">
        <f t="shared" si="0"/>
        <v>999362</v>
      </c>
      <c r="F30" s="64">
        <f t="shared" si="0"/>
        <v>402705</v>
      </c>
      <c r="G30" s="64">
        <f t="shared" ref="G30:J30" si="11">G13</f>
        <v>638190</v>
      </c>
      <c r="H30" s="64">
        <f t="shared" si="11"/>
        <v>638500</v>
      </c>
      <c r="I30" s="64">
        <f t="shared" si="11"/>
        <v>559457</v>
      </c>
      <c r="J30" s="64">
        <f t="shared" si="11"/>
        <v>528893</v>
      </c>
      <c r="K30" s="64">
        <f t="shared" ref="K30" si="12">K13</f>
        <v>148934</v>
      </c>
    </row>
    <row r="31" spans="1:26" s="27" customFormat="1">
      <c r="A31" s="64"/>
      <c r="B31" s="64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q8yrw+cwNamcblEveMyrNzTX0rWTeH4x8ocyP4Z7Y9F1VgeVXyTuUL4Eak78gUbpZav+SCQaP+PesNWv+T/Rkg==" saltValue="7zUykfZxPiiyh7WAubsWZA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K6:K7"/>
    <mergeCell ref="L6:L7"/>
    <mergeCell ref="M6:M7"/>
    <mergeCell ref="I6:I7"/>
    <mergeCell ref="C8:C13"/>
    <mergeCell ref="C14:C19"/>
    <mergeCell ref="E6:E7"/>
    <mergeCell ref="G6:G7"/>
    <mergeCell ref="H6:H7"/>
    <mergeCell ref="F6:F7"/>
  </mergeCells>
  <phoneticPr fontId="55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85" zoomScaleNormal="85" workbookViewId="0">
      <selection activeCell="N12" sqref="N12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1" width="12.7109375" style="8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E5" s="37"/>
      <c r="F5" s="37"/>
      <c r="G5" s="37"/>
      <c r="H5" s="37"/>
      <c r="I5" s="37"/>
      <c r="J5" s="37"/>
      <c r="K5" s="37"/>
      <c r="V5" s="60"/>
      <c r="W5" s="60"/>
      <c r="X5" s="60"/>
      <c r="Y5"/>
      <c r="Z5"/>
    </row>
    <row r="6" spans="2:34">
      <c r="D6" s="1"/>
      <c r="E6" s="182">
        <v>2019</v>
      </c>
      <c r="F6" s="182">
        <v>2020</v>
      </c>
      <c r="G6" s="182">
        <v>2021</v>
      </c>
      <c r="H6" s="182">
        <v>2022</v>
      </c>
      <c r="I6" s="182">
        <v>2023</v>
      </c>
      <c r="J6" s="182">
        <v>2024</v>
      </c>
      <c r="K6" s="182" t="s">
        <v>250</v>
      </c>
      <c r="L6" s="185"/>
      <c r="M6" s="18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</row>
    <row r="7" spans="2:34">
      <c r="D7" s="1"/>
      <c r="E7" s="183"/>
      <c r="F7" s="183"/>
      <c r="G7" s="183"/>
      <c r="H7" s="183"/>
      <c r="I7" s="183"/>
      <c r="J7" s="183" t="s">
        <v>43</v>
      </c>
      <c r="K7" s="183" t="s">
        <v>43</v>
      </c>
      <c r="L7" s="185"/>
      <c r="M7" s="18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2:34">
      <c r="C8" s="184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3181957</v>
      </c>
      <c r="I8" s="88">
        <v>4260857</v>
      </c>
      <c r="J8" s="88">
        <v>5248257</v>
      </c>
      <c r="K8" s="88">
        <v>1433290</v>
      </c>
      <c r="L8" s="150"/>
      <c r="M8" s="150"/>
      <c r="N8" s="37"/>
    </row>
    <row r="9" spans="2:34">
      <c r="C9" s="184"/>
      <c r="D9" s="94" t="s">
        <v>12</v>
      </c>
      <c r="E9" s="89">
        <v>263628</v>
      </c>
      <c r="F9" s="89">
        <v>79446</v>
      </c>
      <c r="G9" s="89">
        <v>126751</v>
      </c>
      <c r="H9" s="89">
        <v>254446</v>
      </c>
      <c r="I9" s="89">
        <v>318043</v>
      </c>
      <c r="J9" s="89">
        <v>359308</v>
      </c>
      <c r="K9" s="89">
        <v>116789</v>
      </c>
      <c r="L9" s="150"/>
      <c r="M9" s="150"/>
      <c r="N9" s="38"/>
    </row>
    <row r="10" spans="2:34">
      <c r="C10" s="184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24031</v>
      </c>
      <c r="K10" s="89">
        <v>6369</v>
      </c>
      <c r="L10" s="150"/>
      <c r="M10" s="150"/>
      <c r="N10" s="37"/>
    </row>
    <row r="11" spans="2:34">
      <c r="C11" s="184"/>
      <c r="D11" s="94" t="s">
        <v>14</v>
      </c>
      <c r="E11" s="89">
        <v>873969</v>
      </c>
      <c r="F11" s="89">
        <v>244208</v>
      </c>
      <c r="G11" s="89">
        <v>289298</v>
      </c>
      <c r="H11" s="89">
        <v>655077</v>
      </c>
      <c r="I11" s="89">
        <v>918007</v>
      </c>
      <c r="J11" s="89">
        <v>1162998</v>
      </c>
      <c r="K11" s="89">
        <v>373826</v>
      </c>
      <c r="L11" s="150"/>
      <c r="M11" s="150"/>
      <c r="N11" s="37"/>
    </row>
    <row r="12" spans="2:34" ht="15" customHeight="1">
      <c r="C12" s="184"/>
      <c r="D12" s="94" t="s">
        <v>59</v>
      </c>
      <c r="E12" s="90">
        <v>83314</v>
      </c>
      <c r="F12" s="90">
        <v>36728</v>
      </c>
      <c r="G12" s="90">
        <v>74752</v>
      </c>
      <c r="H12" s="90">
        <v>101228</v>
      </c>
      <c r="I12" s="90">
        <v>128886</v>
      </c>
      <c r="J12" s="90">
        <v>147463</v>
      </c>
      <c r="K12" s="90">
        <v>30767</v>
      </c>
      <c r="L12" s="150"/>
      <c r="M12" s="150"/>
      <c r="N12" s="37"/>
    </row>
    <row r="13" spans="2:34" ht="15" customHeight="1">
      <c r="C13" s="184"/>
      <c r="D13" s="94" t="s">
        <v>60</v>
      </c>
      <c r="E13" s="90">
        <v>3488004</v>
      </c>
      <c r="F13" s="90">
        <v>1045532</v>
      </c>
      <c r="G13" s="90">
        <v>1821902</v>
      </c>
      <c r="H13" s="90">
        <v>2335142</v>
      </c>
      <c r="I13" s="90">
        <v>2195292</v>
      </c>
      <c r="J13" s="90">
        <v>2110364</v>
      </c>
      <c r="K13" s="90">
        <v>446953</v>
      </c>
      <c r="L13" s="150"/>
      <c r="M13" s="150"/>
      <c r="N13" s="37"/>
    </row>
    <row r="14" spans="2:34" ht="15" customHeight="1">
      <c r="C14" s="184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127452</v>
      </c>
      <c r="I14" s="105">
        <v>170049</v>
      </c>
      <c r="J14" s="105">
        <v>191508</v>
      </c>
      <c r="K14" s="105">
        <v>45815</v>
      </c>
      <c r="L14" s="150"/>
      <c r="M14" s="150"/>
    </row>
    <row r="15" spans="2:34">
      <c r="C15" s="184"/>
      <c r="D15" s="94" t="s">
        <v>12</v>
      </c>
      <c r="E15" s="104">
        <v>17378</v>
      </c>
      <c r="F15" s="104">
        <v>70840</v>
      </c>
      <c r="G15" s="104">
        <v>29101</v>
      </c>
      <c r="H15" s="104">
        <v>29965</v>
      </c>
      <c r="I15" s="104">
        <v>28983</v>
      </c>
      <c r="J15" s="104">
        <v>23319</v>
      </c>
      <c r="K15" s="104">
        <v>6068</v>
      </c>
      <c r="L15" s="150"/>
      <c r="M15" s="150"/>
    </row>
    <row r="16" spans="2:34">
      <c r="C16" s="184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783</v>
      </c>
      <c r="K16" s="104">
        <v>172</v>
      </c>
      <c r="L16" s="150"/>
      <c r="M16" s="150"/>
    </row>
    <row r="17" spans="2:24">
      <c r="C17" s="184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38971</v>
      </c>
      <c r="K17" s="104">
        <v>8163</v>
      </c>
      <c r="L17" s="150"/>
      <c r="M17" s="150"/>
    </row>
    <row r="18" spans="2:24">
      <c r="C18" s="184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941</v>
      </c>
      <c r="L18" s="150"/>
      <c r="M18" s="150"/>
    </row>
    <row r="19" spans="2:24">
      <c r="C19" s="184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28661</v>
      </c>
      <c r="J19" s="114">
        <v>33972</v>
      </c>
      <c r="K19" s="114">
        <v>5100</v>
      </c>
      <c r="L19" s="150"/>
      <c r="M19" s="150"/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E21" s="37"/>
      <c r="F21" s="37"/>
      <c r="G21" s="37"/>
      <c r="H21" s="37"/>
      <c r="I21" s="37"/>
      <c r="J21" s="37"/>
      <c r="K21" s="37"/>
      <c r="L21" s="37"/>
      <c r="M21" s="37"/>
      <c r="O21" s="37"/>
      <c r="S21" s="37"/>
      <c r="W21" s="60"/>
      <c r="X21" s="60"/>
    </row>
    <row r="22" spans="2:24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T22" s="37"/>
      <c r="U22" s="37"/>
      <c r="W22" s="60"/>
      <c r="X22" s="60"/>
    </row>
    <row r="23" spans="2:24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/>
      <c r="M24" s="55"/>
      <c r="N24" s="27"/>
      <c r="O24" s="27"/>
      <c r="P24" s="27"/>
      <c r="Q24" s="27"/>
      <c r="R24" s="27"/>
      <c r="S24" s="55"/>
      <c r="T24" s="27"/>
      <c r="U24" s="27"/>
      <c r="V24" s="27"/>
      <c r="W24" s="60"/>
      <c r="X24" s="61"/>
    </row>
    <row r="25" spans="2:24" s="26" customFormat="1">
      <c r="B25" s="55"/>
      <c r="C25" s="55"/>
      <c r="D25" s="55" t="s">
        <v>11</v>
      </c>
      <c r="E25" s="149">
        <f t="shared" ref="E25:F30" si="0">E8</f>
        <v>3310325</v>
      </c>
      <c r="F25" s="149">
        <f t="shared" si="0"/>
        <v>1360233</v>
      </c>
      <c r="G25" s="149">
        <f t="shared" ref="G25:I25" si="1">G8</f>
        <v>2211639</v>
      </c>
      <c r="H25" s="149">
        <f t="shared" si="1"/>
        <v>3181957</v>
      </c>
      <c r="I25" s="149">
        <f t="shared" si="1"/>
        <v>4260857</v>
      </c>
      <c r="J25" s="149">
        <f t="shared" ref="J25:K25" si="2">J8</f>
        <v>5248257</v>
      </c>
      <c r="K25" s="149">
        <f t="shared" si="2"/>
        <v>1433290</v>
      </c>
      <c r="L25" s="55"/>
      <c r="M25" s="55"/>
      <c r="N25" s="27"/>
      <c r="O25" s="27"/>
      <c r="P25" s="27"/>
      <c r="Q25" s="27"/>
      <c r="R25" s="27"/>
      <c r="S25" s="55"/>
      <c r="T25" s="27"/>
      <c r="U25" s="27"/>
      <c r="V25" s="27"/>
      <c r="W25" s="60"/>
      <c r="X25" s="61"/>
    </row>
    <row r="26" spans="2:24" s="26" customFormat="1">
      <c r="B26" s="55"/>
      <c r="C26" s="55"/>
      <c r="D26" s="55" t="s">
        <v>12</v>
      </c>
      <c r="E26" s="149">
        <f t="shared" si="0"/>
        <v>263628</v>
      </c>
      <c r="F26" s="149">
        <f t="shared" si="0"/>
        <v>79446</v>
      </c>
      <c r="G26" s="149">
        <f t="shared" ref="G26:I26" si="3">G9</f>
        <v>126751</v>
      </c>
      <c r="H26" s="149">
        <f t="shared" si="3"/>
        <v>254446</v>
      </c>
      <c r="I26" s="149">
        <f t="shared" si="3"/>
        <v>318043</v>
      </c>
      <c r="J26" s="149">
        <f t="shared" ref="J26:K26" si="4">J9</f>
        <v>359308</v>
      </c>
      <c r="K26" s="149">
        <f t="shared" si="4"/>
        <v>116789</v>
      </c>
      <c r="L26" s="55"/>
      <c r="M26" s="55"/>
      <c r="O26" s="40"/>
      <c r="P26" s="40"/>
      <c r="Q26" s="40"/>
      <c r="R26" s="40"/>
      <c r="S26" s="40"/>
      <c r="W26" s="61"/>
    </row>
    <row r="27" spans="2:24" s="26" customFormat="1">
      <c r="B27" s="55"/>
      <c r="C27" s="55"/>
      <c r="D27" s="55" t="s">
        <v>13</v>
      </c>
      <c r="E27" s="149">
        <f t="shared" si="0"/>
        <v>11672</v>
      </c>
      <c r="F27" s="149">
        <f t="shared" si="0"/>
        <v>3616</v>
      </c>
      <c r="G27" s="149">
        <f t="shared" ref="G27:I27" si="5">G10</f>
        <v>6084</v>
      </c>
      <c r="H27" s="149">
        <f t="shared" si="5"/>
        <v>12669</v>
      </c>
      <c r="I27" s="149">
        <f t="shared" si="5"/>
        <v>19418</v>
      </c>
      <c r="J27" s="149">
        <f t="shared" ref="J27:K27" si="6">J10</f>
        <v>24031</v>
      </c>
      <c r="K27" s="149">
        <f t="shared" si="6"/>
        <v>6369</v>
      </c>
      <c r="L27" s="55"/>
      <c r="M27" s="55"/>
      <c r="O27" s="40"/>
      <c r="P27" s="40"/>
      <c r="Q27" s="40"/>
      <c r="R27" s="40"/>
      <c r="S27" s="40"/>
      <c r="W27" s="61"/>
    </row>
    <row r="28" spans="2:24" s="26" customFormat="1">
      <c r="B28" s="55"/>
      <c r="C28" s="55"/>
      <c r="D28" s="55" t="s">
        <v>14</v>
      </c>
      <c r="E28" s="149">
        <f t="shared" si="0"/>
        <v>873969</v>
      </c>
      <c r="F28" s="149">
        <f t="shared" si="0"/>
        <v>244208</v>
      </c>
      <c r="G28" s="149">
        <f t="shared" ref="G28:I28" si="7">G11</f>
        <v>289298</v>
      </c>
      <c r="H28" s="149">
        <f t="shared" si="7"/>
        <v>655077</v>
      </c>
      <c r="I28" s="149">
        <f t="shared" si="7"/>
        <v>918007</v>
      </c>
      <c r="J28" s="149">
        <f t="shared" ref="J28:K28" si="8">J11</f>
        <v>1162998</v>
      </c>
      <c r="K28" s="149">
        <f t="shared" si="8"/>
        <v>373826</v>
      </c>
      <c r="L28" s="55"/>
      <c r="M28" s="55"/>
      <c r="O28" s="40"/>
      <c r="P28" s="40"/>
      <c r="Q28" s="40"/>
      <c r="R28" s="40"/>
      <c r="S28" s="40"/>
    </row>
    <row r="29" spans="2:24" s="26" customFormat="1">
      <c r="B29" s="55"/>
      <c r="C29" s="55"/>
      <c r="D29" s="55" t="s">
        <v>59</v>
      </c>
      <c r="E29" s="149">
        <f t="shared" si="0"/>
        <v>83314</v>
      </c>
      <c r="F29" s="149">
        <f t="shared" si="0"/>
        <v>36728</v>
      </c>
      <c r="G29" s="149">
        <f t="shared" ref="G29:I29" si="9">G12</f>
        <v>74752</v>
      </c>
      <c r="H29" s="149">
        <f t="shared" si="9"/>
        <v>101228</v>
      </c>
      <c r="I29" s="149">
        <f t="shared" si="9"/>
        <v>128886</v>
      </c>
      <c r="J29" s="149">
        <f t="shared" ref="J29:K29" si="10">J12</f>
        <v>147463</v>
      </c>
      <c r="K29" s="149">
        <f t="shared" si="10"/>
        <v>30767</v>
      </c>
      <c r="L29" s="55"/>
      <c r="M29" s="55"/>
      <c r="N29" s="40"/>
      <c r="O29" s="40" t="s">
        <v>137</v>
      </c>
      <c r="P29" s="40"/>
      <c r="Q29" s="40"/>
      <c r="R29" s="40"/>
      <c r="S29" s="40"/>
    </row>
    <row r="30" spans="2:24" s="26" customFormat="1">
      <c r="B30" s="55"/>
      <c r="C30" s="55"/>
      <c r="D30" s="55" t="s">
        <v>60</v>
      </c>
      <c r="E30" s="149">
        <f t="shared" si="0"/>
        <v>3488004</v>
      </c>
      <c r="F30" s="149">
        <f t="shared" si="0"/>
        <v>1045532</v>
      </c>
      <c r="G30" s="149">
        <f t="shared" ref="G30:I30" si="11">G13</f>
        <v>1821902</v>
      </c>
      <c r="H30" s="149">
        <f t="shared" si="11"/>
        <v>2335142</v>
      </c>
      <c r="I30" s="149">
        <f t="shared" si="11"/>
        <v>2195292</v>
      </c>
      <c r="J30" s="149">
        <f t="shared" ref="J30:K30" si="12">J13</f>
        <v>2110364</v>
      </c>
      <c r="K30" s="149">
        <f t="shared" si="12"/>
        <v>446953</v>
      </c>
      <c r="L30" s="55"/>
      <c r="M30" s="55"/>
      <c r="N30" s="40"/>
      <c r="O30" s="40"/>
      <c r="P30" s="40"/>
      <c r="Q30" s="40"/>
      <c r="R30" s="40"/>
      <c r="S30" s="40"/>
    </row>
    <row r="31" spans="2:24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131"/>
      <c r="L32" s="131"/>
      <c r="M32" s="131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24"/>
      <c r="E33" s="124"/>
      <c r="F33" s="124"/>
      <c r="G33" s="124"/>
      <c r="H33" s="125"/>
      <c r="I33" s="125"/>
      <c r="J33" s="125"/>
      <c r="K33" s="39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24"/>
      <c r="E34" s="124"/>
      <c r="F34" s="124"/>
      <c r="G34" s="124"/>
      <c r="H34" s="125"/>
      <c r="I34" s="125"/>
      <c r="J34" s="125"/>
      <c r="K34" s="39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24"/>
      <c r="E35" s="124"/>
      <c r="F35" s="124"/>
      <c r="G35" s="124"/>
      <c r="H35" s="125"/>
      <c r="I35" s="125"/>
      <c r="J35" s="125"/>
      <c r="K35" s="39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37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K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BxsLwrlJJfbkbSTa6DudSUfA/CyMGvq8c1yHjUjrIudrt7ITVeNxCaZ/2eq8FGSZqIP1fT86RjfuzD0AhXDPbw==" saltValue="AEn7LiMSvOhtvxI3T3++V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K6:K7"/>
    <mergeCell ref="L6:L7"/>
    <mergeCell ref="M6:M7"/>
    <mergeCell ref="I6:I7"/>
    <mergeCell ref="C8:C13"/>
    <mergeCell ref="C14:C19"/>
    <mergeCell ref="E6:E7"/>
    <mergeCell ref="G6:G7"/>
    <mergeCell ref="H6:H7"/>
    <mergeCell ref="F6:F7"/>
  </mergeCells>
  <phoneticPr fontId="55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8" t="s">
        <v>183</v>
      </c>
      <c r="C1" s="188"/>
      <c r="D1" s="188"/>
      <c r="E1" s="188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4530426</v>
      </c>
      <c r="C3" s="72">
        <f>SUM('4. Podróżni OT'!H8:H13)</f>
        <v>6540519</v>
      </c>
      <c r="D3" s="72">
        <f>SUM('4. Podróżni OT'!I8:I13)</f>
        <v>7840503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273557</v>
      </c>
      <c r="I4" s="70"/>
    </row>
    <row r="5" spans="1:9">
      <c r="A5" t="s">
        <v>185</v>
      </c>
      <c r="B5" s="73">
        <f t="shared" ref="B5:D5" si="0">B3-B4</f>
        <v>4071779</v>
      </c>
      <c r="C5" s="73">
        <f t="shared" si="0"/>
        <v>6300739</v>
      </c>
      <c r="D5" s="73">
        <f t="shared" si="0"/>
        <v>7566946</v>
      </c>
    </row>
    <row r="6" spans="1:9">
      <c r="A6" t="s">
        <v>193</v>
      </c>
      <c r="B6" s="71">
        <f t="shared" ref="B6:D6" si="1">B3/1000000</f>
        <v>4.5304260000000003</v>
      </c>
      <c r="C6" s="71">
        <f t="shared" si="1"/>
        <v>6.5405189999999997</v>
      </c>
      <c r="D6" s="71">
        <f t="shared" si="1"/>
        <v>7.840503</v>
      </c>
      <c r="E6" t="s">
        <v>193</v>
      </c>
    </row>
    <row r="7" spans="1:9">
      <c r="A7" t="s">
        <v>194</v>
      </c>
      <c r="B7" s="71">
        <f>B5/1000000</f>
        <v>4.0717790000000003</v>
      </c>
      <c r="C7" s="71">
        <f t="shared" ref="C7:D7" si="2">C5/1000000</f>
        <v>6.3007390000000001</v>
      </c>
      <c r="D7" s="71">
        <f t="shared" si="2"/>
        <v>7.5669459999999997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0.44368741482589047</v>
      </c>
      <c r="D10" s="70">
        <f>D3/C3-1</f>
        <v>0.19875853888659289</v>
      </c>
    </row>
    <row r="11" spans="1:9">
      <c r="A11" t="s">
        <v>194</v>
      </c>
      <c r="B11" s="70"/>
      <c r="C11" s="70">
        <f>C5/B5-1</f>
        <v>0.54741674339398094</v>
      </c>
      <c r="D11" s="70">
        <f>D5/C5-1</f>
        <v>0.20096166497294998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0.73063261600564711</v>
      </c>
    </row>
    <row r="14" spans="1:9">
      <c r="A14" t="s">
        <v>194</v>
      </c>
      <c r="D14" s="70">
        <f>D5/B5-1</f>
        <v>0.85838818855345544</v>
      </c>
    </row>
    <row r="15" spans="1:9">
      <c r="B15" s="188" t="s">
        <v>190</v>
      </c>
      <c r="C15" s="188"/>
      <c r="D15" s="188"/>
      <c r="E15" s="188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3979958</v>
      </c>
      <c r="D17" s="72">
        <f>SUM('3. Umowy OT'!I8:I13)</f>
        <v>2715719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120325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3690744</v>
      </c>
      <c r="D19" s="73">
        <f t="shared" ref="D19" si="6">D17-D18</f>
        <v>2595394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3.9799579999999999</v>
      </c>
      <c r="D20" s="71">
        <f t="shared" si="7"/>
        <v>2.715719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3.690744</v>
      </c>
      <c r="D21" s="71">
        <f t="shared" si="8"/>
        <v>2.5953940000000002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0.46682489869403287</v>
      </c>
      <c r="D24" s="70">
        <f>D17/C17-1</f>
        <v>-0.3176513420493382</v>
      </c>
      <c r="E24" s="70"/>
    </row>
    <row r="25" spans="1:26">
      <c r="A25" t="s">
        <v>194</v>
      </c>
      <c r="B25" s="70"/>
      <c r="C25" s="70">
        <f>C19/B19-1</f>
        <v>0.42103907454715928</v>
      </c>
      <c r="D25" s="70">
        <f>D19/C19-1</f>
        <v>-0.2967829792583826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8.860010724889289E-4</v>
      </c>
      <c r="E27" s="70"/>
    </row>
    <row r="28" spans="1:26">
      <c r="A28" t="s">
        <v>194</v>
      </c>
      <c r="D28" s="70">
        <f>D19/B19-1</f>
        <v>-7.0113563952156621E-4</v>
      </c>
      <c r="E28" s="74"/>
    </row>
    <row r="29" spans="1:26">
      <c r="D29" t="s">
        <v>184</v>
      </c>
      <c r="T29" s="188" t="s">
        <v>183</v>
      </c>
      <c r="U29" s="188"/>
      <c r="V29" s="188"/>
      <c r="W29" s="188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93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93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93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93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93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93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93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93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93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93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93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93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8" t="s">
        <v>183</v>
      </c>
      <c r="U42" s="188"/>
      <c r="V42" s="188"/>
      <c r="W42" s="188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89" t="s">
        <v>22</v>
      </c>
      <c r="D49" s="191" t="s">
        <v>23</v>
      </c>
      <c r="E49" s="191" t="s">
        <v>24</v>
      </c>
      <c r="F49" s="191" t="s">
        <v>25</v>
      </c>
      <c r="G49" s="191" t="s">
        <v>26</v>
      </c>
      <c r="H49" s="191" t="s">
        <v>27</v>
      </c>
      <c r="I49" s="191" t="s">
        <v>28</v>
      </c>
      <c r="J49" s="191" t="s">
        <v>29</v>
      </c>
      <c r="K49" s="191" t="s">
        <v>30</v>
      </c>
      <c r="L49" s="191" t="s">
        <v>31</v>
      </c>
      <c r="M49" s="191" t="s">
        <v>32</v>
      </c>
      <c r="N49" s="186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90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87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8"/>
      <c r="U52" s="188"/>
      <c r="V52" s="188"/>
      <c r="W52" s="188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J45"/>
  <sheetViews>
    <sheetView showGridLines="0" zoomScale="85" zoomScaleNormal="85" workbookViewId="0">
      <selection activeCell="N14" sqref="N14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1" width="12.7109375" style="8" customWidth="1"/>
    <col min="12" max="12" width="10.85546875" style="8" customWidth="1"/>
    <col min="13" max="13" width="10.5703125" style="8" customWidth="1"/>
    <col min="14" max="15" width="11.140625" style="8" customWidth="1"/>
    <col min="16" max="16" width="10.28515625" style="8" customWidth="1"/>
    <col min="17" max="17" width="11.28515625" style="8" customWidth="1"/>
    <col min="18" max="18" width="11" style="8" customWidth="1"/>
    <col min="19" max="19" width="12.28515625" style="8" customWidth="1"/>
    <col min="20" max="20" width="10.7109375" style="8" customWidth="1"/>
    <col min="21" max="21" width="11" style="8" customWidth="1"/>
    <col min="22" max="25" width="9.140625" style="8" customWidth="1"/>
    <col min="26" max="28" width="9.7109375" style="8" bestFit="1" customWidth="1"/>
    <col min="29" max="29" width="9.7109375" style="8" customWidth="1"/>
    <col min="30" max="31" width="9.7109375" style="8" bestFit="1" customWidth="1"/>
    <col min="32" max="16384" width="9.140625" style="8"/>
  </cols>
  <sheetData>
    <row r="1" spans="2:36">
      <c r="AD1" s="60"/>
      <c r="AE1" s="60"/>
      <c r="AG1" s="60"/>
      <c r="AH1" s="60"/>
      <c r="AJ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C2" s="60"/>
      <c r="AD2" s="60"/>
      <c r="AE2" s="60"/>
      <c r="AF2" s="60"/>
      <c r="AG2" s="60"/>
      <c r="AI2" s="60"/>
    </row>
    <row r="3" spans="2:36">
      <c r="AD3" s="60"/>
      <c r="AE3" s="60"/>
      <c r="AF3" s="60"/>
      <c r="AG3" s="60"/>
      <c r="AH3" s="60"/>
      <c r="AJ3" s="60"/>
    </row>
    <row r="4" spans="2:36">
      <c r="C4" s="9" t="s">
        <v>229</v>
      </c>
      <c r="AD4" s="60"/>
      <c r="AE4" s="60"/>
      <c r="AF4" s="60"/>
      <c r="AG4" s="60"/>
      <c r="AH4" s="60"/>
      <c r="AJ4" s="60"/>
    </row>
    <row r="5" spans="2:36">
      <c r="C5" s="9"/>
      <c r="E5" s="37"/>
      <c r="F5" s="37"/>
      <c r="G5" s="37"/>
      <c r="H5" s="37"/>
      <c r="I5" s="37"/>
      <c r="J5" s="37"/>
      <c r="K5" s="37"/>
      <c r="AD5" s="60"/>
      <c r="AE5" s="60"/>
      <c r="AF5" s="60"/>
      <c r="AG5" s="60"/>
      <c r="AH5" s="60"/>
      <c r="AJ5" s="60"/>
    </row>
    <row r="6" spans="2:36">
      <c r="D6" s="1"/>
      <c r="E6" s="182">
        <v>2019</v>
      </c>
      <c r="F6" s="182">
        <v>2020</v>
      </c>
      <c r="G6" s="182">
        <v>2021</v>
      </c>
      <c r="H6" s="182">
        <v>2022</v>
      </c>
      <c r="I6" s="182">
        <v>2023</v>
      </c>
      <c r="J6" s="182">
        <v>2024</v>
      </c>
      <c r="K6" s="182" t="s">
        <v>250</v>
      </c>
      <c r="L6" s="185"/>
      <c r="M6" s="185"/>
    </row>
    <row r="7" spans="2:36">
      <c r="D7" s="1"/>
      <c r="E7" s="183"/>
      <c r="F7" s="183"/>
      <c r="G7" s="183"/>
      <c r="H7" s="183"/>
      <c r="I7" s="183"/>
      <c r="J7" s="183" t="s">
        <v>43</v>
      </c>
      <c r="K7" s="183" t="s">
        <v>43</v>
      </c>
      <c r="L7" s="185"/>
      <c r="M7" s="185"/>
    </row>
    <row r="8" spans="2:36" ht="15" customHeight="1">
      <c r="C8" s="184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2405</v>
      </c>
      <c r="K8" s="88">
        <v>1317</v>
      </c>
      <c r="L8" s="150"/>
      <c r="M8" s="150"/>
      <c r="N8" s="37"/>
      <c r="P8" s="96"/>
      <c r="Q8" s="96"/>
      <c r="R8" s="96"/>
      <c r="S8" s="96"/>
      <c r="T8" s="96"/>
      <c r="U8" s="96"/>
      <c r="V8" s="96"/>
      <c r="W8" s="96"/>
      <c r="X8" s="96"/>
      <c r="Y8" s="96"/>
    </row>
    <row r="9" spans="2:36">
      <c r="C9" s="184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42</v>
      </c>
      <c r="L9" s="150"/>
      <c r="M9" s="150"/>
      <c r="N9" s="37"/>
    </row>
    <row r="10" spans="2:36">
      <c r="C10" s="184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1463</v>
      </c>
      <c r="L10" s="150"/>
      <c r="M10" s="150"/>
      <c r="N10" s="37"/>
    </row>
    <row r="11" spans="2:36">
      <c r="C11" s="184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449</v>
      </c>
      <c r="L11" s="150"/>
      <c r="M11" s="150"/>
      <c r="N11" s="37"/>
    </row>
    <row r="12" spans="2:36">
      <c r="C12" s="184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3609</v>
      </c>
      <c r="K12" s="90">
        <v>1002</v>
      </c>
      <c r="L12" s="150"/>
      <c r="M12" s="150"/>
      <c r="N12" s="37"/>
    </row>
    <row r="13" spans="2:36" ht="15" customHeight="1">
      <c r="C13" s="184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62</v>
      </c>
      <c r="L13" s="150"/>
      <c r="M13" s="150"/>
    </row>
    <row r="14" spans="2:36">
      <c r="C14" s="184"/>
      <c r="D14" s="94" t="s">
        <v>12</v>
      </c>
      <c r="E14" s="104">
        <v>0</v>
      </c>
      <c r="F14" s="104">
        <v>0</v>
      </c>
      <c r="G14" s="105">
        <v>0</v>
      </c>
      <c r="H14" s="105">
        <v>1</v>
      </c>
      <c r="I14" s="105">
        <v>2</v>
      </c>
      <c r="J14" s="105">
        <v>0</v>
      </c>
      <c r="K14" s="105">
        <v>0</v>
      </c>
      <c r="L14" s="150"/>
      <c r="M14" s="150"/>
    </row>
    <row r="15" spans="2:36">
      <c r="C15" s="184"/>
      <c r="D15" s="94" t="s">
        <v>13</v>
      </c>
      <c r="E15" s="104">
        <v>113</v>
      </c>
      <c r="F15" s="104">
        <v>771</v>
      </c>
      <c r="G15" s="105">
        <v>477</v>
      </c>
      <c r="H15" s="105">
        <v>363</v>
      </c>
      <c r="I15" s="105">
        <v>366</v>
      </c>
      <c r="J15" s="105">
        <v>395</v>
      </c>
      <c r="K15" s="105">
        <v>71</v>
      </c>
      <c r="L15" s="150"/>
      <c r="M15" s="150"/>
    </row>
    <row r="16" spans="2:36">
      <c r="C16" s="184"/>
      <c r="D16" s="94" t="s">
        <v>14</v>
      </c>
      <c r="E16" s="104">
        <v>1</v>
      </c>
      <c r="F16" s="104">
        <v>30</v>
      </c>
      <c r="G16" s="105">
        <v>0</v>
      </c>
      <c r="H16" s="105">
        <v>4</v>
      </c>
      <c r="I16" s="105">
        <v>7</v>
      </c>
      <c r="J16" s="105">
        <v>1</v>
      </c>
      <c r="K16" s="105">
        <v>2</v>
      </c>
      <c r="L16" s="150"/>
      <c r="M16" s="150"/>
    </row>
    <row r="17" spans="3:34">
      <c r="C17" s="184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13</v>
      </c>
      <c r="L17" s="150"/>
      <c r="M17" s="150"/>
    </row>
    <row r="18" spans="3:34">
      <c r="E18" s="37"/>
      <c r="F18" s="37"/>
      <c r="G18" s="37"/>
      <c r="H18" s="37"/>
      <c r="I18" s="37"/>
      <c r="J18" s="37"/>
      <c r="K18" s="37"/>
      <c r="L18" s="37"/>
      <c r="M18" s="37"/>
      <c r="O18" s="37"/>
      <c r="S18" s="37"/>
      <c r="V18" s="37"/>
      <c r="W18" s="37"/>
      <c r="AA18" s="37"/>
      <c r="AB18" s="69"/>
      <c r="AC18" s="69"/>
      <c r="AD18" s="60"/>
      <c r="AE18" s="60"/>
      <c r="AF18" s="60"/>
      <c r="AG18" s="60"/>
      <c r="AH18" s="60"/>
    </row>
    <row r="19" spans="3:34">
      <c r="E19" s="37"/>
      <c r="F19" s="37"/>
      <c r="G19" s="37"/>
      <c r="H19" s="37"/>
      <c r="I19" s="37"/>
      <c r="J19" s="37"/>
      <c r="K19" s="37"/>
      <c r="L19" s="37"/>
      <c r="M19" s="37"/>
      <c r="O19" s="37"/>
      <c r="S19" s="37"/>
      <c r="V19" s="37"/>
      <c r="W19" s="37"/>
      <c r="AA19" s="37"/>
      <c r="AB19" s="69"/>
      <c r="AC19" s="69"/>
      <c r="AD19" s="60"/>
      <c r="AE19" s="60"/>
      <c r="AF19" s="60"/>
      <c r="AG19" s="60"/>
      <c r="AH19" s="60"/>
    </row>
    <row r="20" spans="3:34">
      <c r="C20" s="9" t="s">
        <v>228</v>
      </c>
      <c r="AB20" s="56"/>
      <c r="AC20" s="56"/>
      <c r="AD20" s="60"/>
      <c r="AE20" s="60"/>
      <c r="AF20" s="60"/>
      <c r="AG20" s="60"/>
      <c r="AH20" s="60"/>
    </row>
    <row r="21" spans="3:34" s="27" customFormat="1">
      <c r="AE21" s="60"/>
      <c r="AF21" s="60"/>
    </row>
    <row r="22" spans="3:34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136"/>
      <c r="M22" s="136"/>
      <c r="N22" s="27"/>
      <c r="O22" s="27"/>
      <c r="P22" s="27"/>
      <c r="Q22" s="27"/>
    </row>
    <row r="23" spans="3:34" s="26" customFormat="1">
      <c r="C23" s="136"/>
      <c r="D23" s="136" t="s">
        <v>11</v>
      </c>
      <c r="E23" s="137">
        <f>E8</f>
        <v>4508</v>
      </c>
      <c r="F23" s="137">
        <f>F8</f>
        <v>1497</v>
      </c>
      <c r="G23" s="137">
        <f t="shared" ref="G23:I23" si="0">G8</f>
        <v>1298</v>
      </c>
      <c r="H23" s="137">
        <f t="shared" si="0"/>
        <v>2904</v>
      </c>
      <c r="I23" s="137">
        <f t="shared" si="0"/>
        <v>3418</v>
      </c>
      <c r="J23" s="137">
        <f t="shared" ref="J23:K23" si="1">J8</f>
        <v>2405</v>
      </c>
      <c r="K23" s="137">
        <f t="shared" si="1"/>
        <v>1317</v>
      </c>
      <c r="L23" s="136"/>
      <c r="M23" s="136"/>
      <c r="N23" s="27"/>
      <c r="O23" s="27"/>
      <c r="P23" s="27"/>
      <c r="Q23" s="27"/>
    </row>
    <row r="24" spans="3:34" s="26" customFormat="1">
      <c r="C24" s="136"/>
      <c r="D24" s="136" t="s">
        <v>12</v>
      </c>
      <c r="E24" s="137">
        <f t="shared" ref="E24:I24" si="2">E9</f>
        <v>35</v>
      </c>
      <c r="F24" s="137">
        <f t="shared" ref="F24" si="3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ref="J24:K24" si="4">J9</f>
        <v>158</v>
      </c>
      <c r="K24" s="137">
        <f t="shared" si="4"/>
        <v>42</v>
      </c>
      <c r="L24" s="136"/>
      <c r="M24" s="136"/>
      <c r="N24" s="27"/>
      <c r="O24" s="27"/>
      <c r="P24" s="27"/>
      <c r="Q24" s="27"/>
    </row>
    <row r="25" spans="3:34" s="26" customFormat="1">
      <c r="C25" s="136"/>
      <c r="D25" s="136" t="s">
        <v>13</v>
      </c>
      <c r="E25" s="137">
        <f t="shared" ref="E25:I25" si="5">E10</f>
        <v>8982</v>
      </c>
      <c r="F25" s="137">
        <f t="shared" ref="F25" si="6">F10</f>
        <v>3595</v>
      </c>
      <c r="G25" s="137">
        <f t="shared" si="5"/>
        <v>2860</v>
      </c>
      <c r="H25" s="137">
        <f t="shared" si="5"/>
        <v>4876</v>
      </c>
      <c r="I25" s="137">
        <f t="shared" si="5"/>
        <v>5306</v>
      </c>
      <c r="J25" s="137">
        <f t="shared" ref="J25:K25" si="7">J10</f>
        <v>4152</v>
      </c>
      <c r="K25" s="137">
        <f t="shared" si="7"/>
        <v>1463</v>
      </c>
      <c r="L25" s="136"/>
      <c r="M25" s="136"/>
      <c r="N25" s="27"/>
      <c r="O25" s="27"/>
      <c r="P25" s="27"/>
      <c r="Q25" s="27"/>
    </row>
    <row r="26" spans="3:34" s="26" customFormat="1">
      <c r="C26" s="136"/>
      <c r="D26" s="136" t="s">
        <v>14</v>
      </c>
      <c r="E26" s="137">
        <f t="shared" ref="E26:I26" si="8">E11</f>
        <v>425</v>
      </c>
      <c r="F26" s="137">
        <f t="shared" ref="F26" si="9">F11</f>
        <v>285</v>
      </c>
      <c r="G26" s="137">
        <f t="shared" si="8"/>
        <v>235</v>
      </c>
      <c r="H26" s="137">
        <f t="shared" si="8"/>
        <v>530</v>
      </c>
      <c r="I26" s="137">
        <f t="shared" si="8"/>
        <v>1881</v>
      </c>
      <c r="J26" s="137">
        <f t="shared" ref="J26:K26" si="10">J11</f>
        <v>1358</v>
      </c>
      <c r="K26" s="137">
        <f t="shared" si="10"/>
        <v>449</v>
      </c>
      <c r="L26" s="136"/>
      <c r="M26" s="136"/>
      <c r="N26" s="27"/>
      <c r="O26" s="27"/>
      <c r="P26" s="27"/>
      <c r="Q26" s="27"/>
    </row>
    <row r="27" spans="3:34" s="26" customFormat="1">
      <c r="C27" s="136"/>
      <c r="D27" s="136" t="s">
        <v>59</v>
      </c>
      <c r="E27" s="137">
        <f t="shared" ref="E27:I27" si="11">E12</f>
        <v>4350</v>
      </c>
      <c r="F27" s="137">
        <f t="shared" ref="F27" si="12">F12</f>
        <v>1795</v>
      </c>
      <c r="G27" s="137">
        <f t="shared" si="11"/>
        <v>3154</v>
      </c>
      <c r="H27" s="137">
        <f t="shared" si="11"/>
        <v>9158</v>
      </c>
      <c r="I27" s="137">
        <f t="shared" si="11"/>
        <v>15597</v>
      </c>
      <c r="J27" s="137">
        <f t="shared" ref="J27:K27" si="13">J12</f>
        <v>3609</v>
      </c>
      <c r="K27" s="137">
        <f t="shared" si="13"/>
        <v>1002</v>
      </c>
      <c r="L27" s="136"/>
      <c r="M27" s="136"/>
      <c r="N27" s="27"/>
      <c r="O27" s="27"/>
      <c r="P27" s="27"/>
      <c r="Q27" s="27"/>
    </row>
    <row r="28" spans="3:34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6"/>
      <c r="M28" s="136"/>
      <c r="N28" s="27"/>
      <c r="O28" s="64"/>
      <c r="P28" s="64"/>
      <c r="Q28" s="64"/>
      <c r="R28" s="38"/>
      <c r="S28" s="38"/>
      <c r="T28" s="41"/>
    </row>
    <row r="29" spans="3:34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6"/>
      <c r="M29" s="136"/>
      <c r="N29" s="27"/>
      <c r="O29" s="64"/>
      <c r="P29" s="64"/>
      <c r="Q29" s="64"/>
      <c r="R29" s="38"/>
      <c r="S29" s="38"/>
      <c r="T29" s="41"/>
    </row>
    <row r="30" spans="3:34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6"/>
      <c r="M30" s="136"/>
      <c r="N30" s="27"/>
      <c r="O30" s="64"/>
      <c r="P30" s="64"/>
      <c r="Q30" s="64"/>
      <c r="R30" s="38"/>
      <c r="S30" s="38"/>
      <c r="T30" s="41"/>
    </row>
    <row r="31" spans="3:34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6"/>
      <c r="M31" s="136"/>
      <c r="N31" s="27"/>
      <c r="O31" s="64"/>
      <c r="P31" s="64"/>
      <c r="Q31" s="64"/>
      <c r="R31" s="38"/>
      <c r="S31" s="38"/>
      <c r="T31" s="41"/>
    </row>
    <row r="32" spans="3:34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27"/>
      <c r="M32" s="27"/>
      <c r="N32" s="27"/>
      <c r="O32" s="64"/>
      <c r="P32" s="64"/>
      <c r="Q32" s="64"/>
      <c r="R32" s="38"/>
      <c r="S32" s="38"/>
      <c r="T32" s="41"/>
    </row>
    <row r="33" spans="5:26" s="26" customFormat="1"/>
    <row r="34" spans="5:26" s="26" customFormat="1"/>
    <row r="35" spans="5:26" s="26" customFormat="1"/>
    <row r="36" spans="5:26" s="26" customFormat="1"/>
    <row r="37" spans="5:26" s="26" customFormat="1"/>
    <row r="38" spans="5:26" s="27" customFormat="1"/>
    <row r="39" spans="5:26" s="27" customFormat="1"/>
    <row r="40" spans="5:26" s="27" customFormat="1"/>
    <row r="41" spans="5:26" s="27" customFormat="1"/>
    <row r="42" spans="5:26" s="27" customFormat="1"/>
    <row r="43" spans="5:26">
      <c r="E43" s="37"/>
      <c r="F43" s="37"/>
      <c r="J43" s="37"/>
      <c r="M43" s="37"/>
      <c r="N43" s="37"/>
      <c r="R43" s="37"/>
      <c r="U43" s="37"/>
      <c r="V43" s="37"/>
      <c r="Z43" s="37"/>
    </row>
    <row r="44" spans="5:26">
      <c r="E44" s="37"/>
      <c r="F44" s="37"/>
      <c r="J44" s="37"/>
      <c r="N44" s="37"/>
      <c r="R44" s="37"/>
      <c r="V44" s="37"/>
      <c r="Z44" s="37"/>
    </row>
    <row r="45" spans="5:26">
      <c r="E45" s="37"/>
      <c r="F45" s="37"/>
      <c r="J45" s="37"/>
      <c r="N45" s="37"/>
      <c r="R45" s="37"/>
      <c r="V45" s="37"/>
      <c r="Z45" s="37"/>
    </row>
  </sheetData>
  <sheetProtection algorithmName="SHA-512" hashValue="Zush7N8S21sodzeepd6Oc9+av7g4ubjtZ2NqMK74ARq8EYsdqHrq41IFzoOsOi2fk30UBflMMQr4dlgc6kJnbQ==" saltValue="J1NfdwUPi58lQQlO1QL65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K6:K7"/>
    <mergeCell ref="L6:L7"/>
    <mergeCell ref="M6:M7"/>
    <mergeCell ref="I6:I7"/>
    <mergeCell ref="C8:C12"/>
    <mergeCell ref="C13:C17"/>
    <mergeCell ref="E6:E7"/>
    <mergeCell ref="G6:G7"/>
    <mergeCell ref="H6:H7"/>
    <mergeCell ref="F6:F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V46"/>
  <sheetViews>
    <sheetView showGridLines="0" zoomScale="85" zoomScaleNormal="85" workbookViewId="0">
      <selection activeCell="O14" sqref="O14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1" width="12.7109375" style="8" customWidth="1"/>
    <col min="12" max="12" width="10.5703125" style="8" customWidth="1"/>
    <col min="13" max="13" width="11.140625" style="8" customWidth="1"/>
    <col min="14" max="14" width="9.85546875" style="8" bestFit="1" customWidth="1"/>
    <col min="15" max="15" width="9" style="8" bestFit="1" customWidth="1"/>
    <col min="16" max="16" width="9" style="8" customWidth="1"/>
    <col min="17" max="17" width="10.140625" style="8" bestFit="1" customWidth="1"/>
    <col min="18" max="18" width="12.42578125" style="8" bestFit="1" customWidth="1"/>
    <col min="19" max="22" width="12.42578125" style="8" customWidth="1"/>
    <col min="23" max="23" width="12.28515625" style="8" customWidth="1"/>
    <col min="24" max="24" width="9" style="8" bestFit="1" customWidth="1"/>
    <col min="25" max="25" width="13.42578125" style="8" customWidth="1"/>
    <col min="26" max="26" width="12.140625" style="8" customWidth="1"/>
    <col min="27" max="27" width="11.140625" style="8" customWidth="1"/>
    <col min="28" max="28" width="10.28515625" style="8" customWidth="1"/>
    <col min="29" max="29" width="11.28515625" style="8" customWidth="1"/>
    <col min="30" max="30" width="11" style="8" customWidth="1"/>
    <col min="31" max="31" width="12.28515625" style="8" customWidth="1"/>
    <col min="32" max="32" width="10.7109375" style="8" customWidth="1"/>
    <col min="33" max="33" width="11" style="8" customWidth="1"/>
    <col min="34" max="37" width="9.140625" style="8" customWidth="1"/>
    <col min="38" max="40" width="9.7109375" style="8" bestFit="1" customWidth="1"/>
    <col min="41" max="41" width="9.7109375" style="8" customWidth="1"/>
    <col min="42" max="43" width="9.7109375" style="8" bestFit="1" customWidth="1"/>
    <col min="44" max="16384" width="9.140625" style="8"/>
  </cols>
  <sheetData>
    <row r="1" spans="2:48">
      <c r="AP1" s="60"/>
      <c r="AQ1" s="60"/>
      <c r="AS1" s="60"/>
      <c r="AT1" s="60"/>
      <c r="AV1" s="60"/>
    </row>
    <row r="2" spans="2:48">
      <c r="B2" s="7" t="s">
        <v>3</v>
      </c>
      <c r="X2" s="7"/>
      <c r="AP2" s="60"/>
      <c r="AQ2" s="60"/>
      <c r="AR2" s="60"/>
      <c r="AS2" s="60"/>
      <c r="AT2" s="60"/>
      <c r="AV2" s="60"/>
    </row>
    <row r="3" spans="2:48">
      <c r="AP3" s="60"/>
      <c r="AQ3" s="60"/>
      <c r="AR3" s="60"/>
      <c r="AS3" s="60"/>
      <c r="AT3" s="60"/>
      <c r="AV3" s="60"/>
    </row>
    <row r="4" spans="2:48">
      <c r="C4" s="9" t="s">
        <v>231</v>
      </c>
      <c r="H4" s="66"/>
      <c r="I4" s="66"/>
      <c r="J4" s="66"/>
      <c r="K4" s="66"/>
      <c r="L4" s="66"/>
      <c r="AF4" s="60"/>
      <c r="AG4" s="60"/>
      <c r="AH4" s="60"/>
      <c r="AI4" s="60"/>
      <c r="AJ4" s="60"/>
      <c r="AL4" s="60"/>
    </row>
    <row r="5" spans="2:48">
      <c r="C5" s="9"/>
      <c r="E5" s="37"/>
      <c r="F5" s="37"/>
      <c r="G5" s="37"/>
      <c r="H5" s="37"/>
      <c r="I5" s="37"/>
      <c r="J5" s="37"/>
      <c r="K5" s="66"/>
      <c r="L5" s="66"/>
      <c r="AF5" s="60"/>
      <c r="AG5" s="60"/>
      <c r="AH5" s="60"/>
      <c r="AI5" s="60"/>
      <c r="AJ5" s="60"/>
      <c r="AL5" s="60"/>
    </row>
    <row r="6" spans="2:48">
      <c r="B6" s="1"/>
      <c r="E6" s="182">
        <v>2019</v>
      </c>
      <c r="F6" s="182">
        <v>2020</v>
      </c>
      <c r="G6" s="182">
        <v>2021</v>
      </c>
      <c r="H6" s="182">
        <v>2022</v>
      </c>
      <c r="I6" s="182">
        <v>2023</v>
      </c>
      <c r="J6" s="182">
        <v>2024</v>
      </c>
      <c r="K6" s="182" t="s">
        <v>250</v>
      </c>
      <c r="L6" s="185"/>
      <c r="M6" s="185"/>
    </row>
    <row r="7" spans="2:48">
      <c r="B7" s="1"/>
      <c r="E7" s="183"/>
      <c r="F7" s="183"/>
      <c r="G7" s="183"/>
      <c r="H7" s="183"/>
      <c r="I7" s="183"/>
      <c r="J7" s="183" t="s">
        <v>43</v>
      </c>
      <c r="K7" s="183" t="s">
        <v>43</v>
      </c>
      <c r="L7" s="185"/>
      <c r="M7" s="185"/>
    </row>
    <row r="8" spans="2:48" ht="15" customHeight="1">
      <c r="C8" s="184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4694</v>
      </c>
      <c r="K8" s="88">
        <v>2686</v>
      </c>
      <c r="L8" s="150"/>
      <c r="M8" s="150"/>
      <c r="N8" s="37"/>
    </row>
    <row r="9" spans="2:48">
      <c r="C9" s="184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114</v>
      </c>
      <c r="L9" s="150"/>
      <c r="M9" s="150"/>
      <c r="N9" s="37"/>
    </row>
    <row r="10" spans="2:48">
      <c r="C10" s="184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10293</v>
      </c>
      <c r="J10" s="89">
        <v>7839</v>
      </c>
      <c r="K10" s="89">
        <v>2917</v>
      </c>
      <c r="L10" s="150"/>
      <c r="M10" s="150"/>
      <c r="N10" s="37"/>
    </row>
    <row r="11" spans="2:48">
      <c r="C11" s="184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1848</v>
      </c>
      <c r="L11" s="150"/>
      <c r="M11" s="150"/>
      <c r="N11" s="37"/>
    </row>
    <row r="12" spans="2:48">
      <c r="B12" s="37"/>
      <c r="C12" s="184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20762</v>
      </c>
      <c r="K12" s="90">
        <v>3434</v>
      </c>
      <c r="L12" s="150"/>
      <c r="M12" s="150"/>
      <c r="N12" s="37"/>
    </row>
    <row r="13" spans="2:48" ht="15" customHeight="1">
      <c r="C13" s="184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98</v>
      </c>
      <c r="L13" s="150"/>
      <c r="M13" s="150"/>
    </row>
    <row r="14" spans="2:48">
      <c r="C14" s="184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0</v>
      </c>
      <c r="L14" s="150"/>
      <c r="M14" s="150"/>
    </row>
    <row r="15" spans="2:48">
      <c r="C15" s="184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107</v>
      </c>
      <c r="L15" s="150"/>
      <c r="M15" s="150"/>
    </row>
    <row r="16" spans="2:48">
      <c r="C16" s="184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50"/>
      <c r="M16" s="150"/>
    </row>
    <row r="17" spans="2:36">
      <c r="C17" s="184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21</v>
      </c>
      <c r="L17" s="150"/>
      <c r="M17" s="150"/>
    </row>
    <row r="18" spans="2:36">
      <c r="E18" s="64"/>
      <c r="F18" s="64"/>
      <c r="G18" s="64"/>
      <c r="H18" s="64"/>
      <c r="I18" s="64"/>
      <c r="J18" s="64"/>
      <c r="K18" s="64"/>
      <c r="L18" s="64"/>
      <c r="M18" s="37"/>
      <c r="Q18" s="37"/>
      <c r="U18" s="37"/>
      <c r="X18" s="37"/>
      <c r="Y18" s="37"/>
      <c r="AC18" s="37"/>
      <c r="AD18" s="69"/>
      <c r="AE18" s="69"/>
      <c r="AF18" s="60"/>
      <c r="AG18" s="60"/>
      <c r="AH18" s="60"/>
      <c r="AI18" s="60"/>
      <c r="AJ18" s="60"/>
    </row>
    <row r="19" spans="2:36">
      <c r="E19" s="64"/>
      <c r="F19" s="64"/>
      <c r="G19" s="64"/>
      <c r="H19" s="64"/>
      <c r="I19" s="64"/>
      <c r="J19" s="64"/>
      <c r="K19" s="64"/>
      <c r="L19" s="64"/>
      <c r="M19" s="37"/>
      <c r="Q19" s="37"/>
      <c r="U19" s="37"/>
      <c r="X19" s="37"/>
      <c r="Y19" s="37"/>
      <c r="AC19" s="37"/>
      <c r="AD19" s="69"/>
      <c r="AE19" s="69"/>
      <c r="AF19" s="60"/>
      <c r="AG19" s="60"/>
      <c r="AH19" s="60"/>
      <c r="AI19" s="60"/>
      <c r="AJ19" s="60"/>
    </row>
    <row r="20" spans="2:36">
      <c r="C20" s="9" t="s">
        <v>230</v>
      </c>
      <c r="AD20" s="56"/>
      <c r="AE20" s="56"/>
      <c r="AF20" s="60"/>
      <c r="AG20" s="60"/>
      <c r="AH20" s="60"/>
      <c r="AI20" s="60"/>
      <c r="AJ20" s="60"/>
    </row>
    <row r="21" spans="2:36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AF21" s="60"/>
      <c r="AG21" s="60"/>
      <c r="AH21" s="60"/>
      <c r="AI21" s="60"/>
      <c r="AJ21" s="60"/>
    </row>
    <row r="22" spans="2:36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AG22" s="60"/>
      <c r="AH22" s="60"/>
    </row>
    <row r="23" spans="2:36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:K23" si="2">J8</f>
        <v>4694</v>
      </c>
      <c r="K23" s="64">
        <f t="shared" si="2"/>
        <v>2686</v>
      </c>
      <c r="L23" s="27"/>
      <c r="M23" s="27"/>
      <c r="N23" s="27"/>
    </row>
    <row r="24" spans="2:36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3">G9</f>
        <v>34</v>
      </c>
      <c r="H24" s="64">
        <f t="shared" si="3"/>
        <v>754</v>
      </c>
      <c r="I24" s="64">
        <f t="shared" si="3"/>
        <v>578</v>
      </c>
      <c r="J24" s="64">
        <f t="shared" ref="J24:K24" si="4">J9</f>
        <v>893</v>
      </c>
      <c r="K24" s="64">
        <f t="shared" si="4"/>
        <v>114</v>
      </c>
      <c r="L24" s="27"/>
      <c r="M24" s="27"/>
      <c r="N24" s="27"/>
    </row>
    <row r="25" spans="2:36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5">G10</f>
        <v>5764</v>
      </c>
      <c r="H25" s="64">
        <f t="shared" si="5"/>
        <v>8948</v>
      </c>
      <c r="I25" s="64">
        <f t="shared" si="5"/>
        <v>10293</v>
      </c>
      <c r="J25" s="64">
        <f t="shared" ref="J25:K25" si="6">J10</f>
        <v>7839</v>
      </c>
      <c r="K25" s="64">
        <f t="shared" si="6"/>
        <v>2917</v>
      </c>
      <c r="L25" s="27"/>
      <c r="M25" s="27"/>
      <c r="N25" s="27"/>
    </row>
    <row r="26" spans="2:36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7">G11</f>
        <v>1071</v>
      </c>
      <c r="H26" s="64">
        <f t="shared" si="7"/>
        <v>1339</v>
      </c>
      <c r="I26" s="64">
        <f t="shared" si="7"/>
        <v>9582</v>
      </c>
      <c r="J26" s="64">
        <f t="shared" ref="J26:K26" si="8">J11</f>
        <v>10593</v>
      </c>
      <c r="K26" s="64">
        <f t="shared" si="8"/>
        <v>1848</v>
      </c>
      <c r="L26" s="27"/>
      <c r="M26" s="27"/>
      <c r="N26" s="27"/>
    </row>
    <row r="27" spans="2:36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9">G12</f>
        <v>11708</v>
      </c>
      <c r="H27" s="64">
        <f t="shared" si="9"/>
        <v>30300</v>
      </c>
      <c r="I27" s="64">
        <f t="shared" si="9"/>
        <v>52857</v>
      </c>
      <c r="J27" s="64">
        <f t="shared" ref="J27:K27" si="10">J12</f>
        <v>20762</v>
      </c>
      <c r="K27" s="64">
        <f t="shared" si="10"/>
        <v>3434</v>
      </c>
      <c r="L27" s="27"/>
      <c r="M27" s="27"/>
      <c r="N27" s="27"/>
    </row>
    <row r="28" spans="2:36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</row>
    <row r="29" spans="2:36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P29" s="38"/>
      <c r="Q29" s="38"/>
      <c r="R29" s="38"/>
      <c r="S29" s="38"/>
      <c r="T29" s="38"/>
      <c r="U29" s="38"/>
      <c r="V29" s="41"/>
    </row>
    <row r="30" spans="2:36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P30" s="38"/>
      <c r="Q30" s="38"/>
      <c r="R30" s="38"/>
      <c r="S30" s="38"/>
      <c r="T30" s="38"/>
      <c r="U30" s="38"/>
      <c r="V30" s="41"/>
    </row>
    <row r="31" spans="2:36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P31" s="38"/>
      <c r="Q31" s="38"/>
      <c r="R31" s="38"/>
      <c r="S31" s="38"/>
      <c r="T31" s="38"/>
      <c r="U31" s="38"/>
      <c r="V31" s="41"/>
    </row>
    <row r="32" spans="2:36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P32" s="38"/>
      <c r="Q32" s="38"/>
      <c r="R32" s="38"/>
      <c r="S32" s="38"/>
      <c r="T32" s="38"/>
      <c r="U32" s="38"/>
      <c r="V32" s="41"/>
    </row>
    <row r="33" spans="2:38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P33" s="38"/>
      <c r="Q33" s="38"/>
      <c r="R33" s="38"/>
      <c r="S33" s="38"/>
      <c r="T33" s="38"/>
      <c r="U33" s="38"/>
      <c r="V33" s="41"/>
    </row>
    <row r="34" spans="2:38" s="26" customFormat="1"/>
    <row r="35" spans="2:38" s="26" customFormat="1"/>
    <row r="36" spans="2:38" s="26" customFormat="1"/>
    <row r="37" spans="2:38" s="26" customFormat="1"/>
    <row r="38" spans="2:38" s="26" customFormat="1"/>
    <row r="39" spans="2:38" s="27" customFormat="1"/>
    <row r="40" spans="2:38" s="27" customFormat="1"/>
    <row r="41" spans="2:38" s="27" customFormat="1"/>
    <row r="42" spans="2:38" s="27" customFormat="1"/>
    <row r="43" spans="2:38" s="27" customFormat="1"/>
    <row r="44" spans="2:38">
      <c r="D44" s="37"/>
      <c r="I44" s="37"/>
      <c r="L44" s="37"/>
      <c r="M44" s="37"/>
      <c r="Q44" s="37"/>
      <c r="Z44" s="37"/>
      <c r="AD44" s="37"/>
      <c r="AG44" s="37"/>
      <c r="AH44" s="37"/>
      <c r="AL44" s="37"/>
    </row>
    <row r="45" spans="2:38">
      <c r="D45" s="37"/>
      <c r="I45" s="37"/>
      <c r="M45" s="37"/>
      <c r="Q45" s="37"/>
      <c r="Z45" s="37"/>
      <c r="AD45" s="37"/>
      <c r="AH45" s="37"/>
      <c r="AL45" s="37"/>
    </row>
    <row r="46" spans="2:38">
      <c r="D46" s="37"/>
      <c r="I46" s="37"/>
      <c r="M46" s="37"/>
      <c r="Q46" s="37"/>
      <c r="Z46" s="37"/>
      <c r="AD46" s="37"/>
      <c r="AH46" s="37"/>
      <c r="AL46" s="37"/>
    </row>
  </sheetData>
  <sheetProtection algorithmName="SHA-512" hashValue="wj45q1SeUgWV5Z+SPN4SpQwvJDwuSIFau+EFWGaOXJ7JsU5FRPy+GlGBJJ7ed6YJ9VrtUiNxt+9wYgMGvm+7+Q==" saltValue="Y8JgFWx6bmiV5O6MEQZoLw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K6:K7"/>
    <mergeCell ref="L6:L7"/>
    <mergeCell ref="M6:M7"/>
    <mergeCell ref="C8:C12"/>
    <mergeCell ref="C13:C17"/>
    <mergeCell ref="I6:I7"/>
    <mergeCell ref="H6:H7"/>
    <mergeCell ref="G6:G7"/>
    <mergeCell ref="E6:E7"/>
    <mergeCell ref="F6:F7"/>
  </mergeCells>
  <phoneticPr fontId="55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3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59"/>
  <sheetViews>
    <sheetView showGridLines="0" zoomScale="80" zoomScaleNormal="80" workbookViewId="0">
      <selection activeCell="Q8" sqref="Q8"/>
    </sheetView>
  </sheetViews>
  <sheetFormatPr defaultColWidth="9.140625" defaultRowHeight="15"/>
  <cols>
    <col min="2" max="2" width="11.28515625" bestFit="1" customWidth="1"/>
    <col min="3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1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1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1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1:33">
      <c r="B4" s="107" t="s">
        <v>217</v>
      </c>
      <c r="C4" s="107"/>
      <c r="T4" s="60"/>
      <c r="U4" s="60"/>
    </row>
    <row r="5" spans="1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1:33">
      <c r="C6" s="196" t="s">
        <v>22</v>
      </c>
      <c r="D6" s="198" t="s">
        <v>23</v>
      </c>
      <c r="E6" s="198" t="s">
        <v>24</v>
      </c>
      <c r="F6" s="198" t="s">
        <v>25</v>
      </c>
      <c r="G6" s="198" t="s">
        <v>26</v>
      </c>
      <c r="H6" s="198" t="s">
        <v>27</v>
      </c>
      <c r="I6" s="198" t="s">
        <v>28</v>
      </c>
      <c r="J6" s="198" t="s">
        <v>29</v>
      </c>
      <c r="K6" s="198" t="s">
        <v>30</v>
      </c>
      <c r="L6" s="198" t="s">
        <v>31</v>
      </c>
      <c r="M6" s="198" t="s">
        <v>32</v>
      </c>
      <c r="N6" s="194" t="s">
        <v>33</v>
      </c>
      <c r="T6" s="144"/>
      <c r="U6" s="144"/>
    </row>
    <row r="7" spans="1:33">
      <c r="C7" s="197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5"/>
      <c r="AB7" s="60"/>
      <c r="AC7" s="60"/>
      <c r="AD7" s="60"/>
      <c r="AE7" s="60"/>
      <c r="AF7" s="60"/>
      <c r="AG7" s="60"/>
    </row>
    <row r="8" spans="1:33">
      <c r="B8" s="165">
        <v>2019</v>
      </c>
      <c r="C8" s="168">
        <v>230211</v>
      </c>
      <c r="D8" s="169">
        <v>208030</v>
      </c>
      <c r="E8" s="168">
        <v>226741</v>
      </c>
      <c r="F8" s="169">
        <v>200239</v>
      </c>
      <c r="G8" s="168">
        <v>276987</v>
      </c>
      <c r="H8" s="169">
        <v>256305</v>
      </c>
      <c r="I8" s="168">
        <v>304939</v>
      </c>
      <c r="J8" s="169">
        <v>255377</v>
      </c>
      <c r="K8" s="168">
        <v>242688</v>
      </c>
      <c r="L8" s="169">
        <v>195261</v>
      </c>
      <c r="M8" s="168">
        <v>174202</v>
      </c>
      <c r="N8" s="170">
        <v>160635</v>
      </c>
      <c r="O8" s="65"/>
      <c r="Q8" s="65"/>
    </row>
    <row r="9" spans="1:33">
      <c r="B9" s="166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71">
        <v>35834</v>
      </c>
      <c r="O9" s="65"/>
      <c r="Q9" s="65"/>
    </row>
    <row r="10" spans="1:33">
      <c r="B10" s="166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175258</v>
      </c>
      <c r="H10" s="109">
        <v>241457</v>
      </c>
      <c r="I10" s="108">
        <v>269162</v>
      </c>
      <c r="J10" s="109">
        <v>276141</v>
      </c>
      <c r="K10" s="108">
        <v>173653</v>
      </c>
      <c r="L10" s="109">
        <v>124804</v>
      </c>
      <c r="M10" s="108">
        <v>96447</v>
      </c>
      <c r="N10" s="171">
        <v>81209</v>
      </c>
      <c r="O10" s="65"/>
      <c r="Q10" s="65"/>
    </row>
    <row r="11" spans="1:33">
      <c r="B11" s="166">
        <v>2022</v>
      </c>
      <c r="C11" s="108">
        <v>155431</v>
      </c>
      <c r="D11" s="109">
        <v>162970</v>
      </c>
      <c r="E11" s="108">
        <v>133966</v>
      </c>
      <c r="F11" s="109">
        <v>177370</v>
      </c>
      <c r="G11" s="108">
        <v>267083</v>
      </c>
      <c r="H11" s="109">
        <v>270627</v>
      </c>
      <c r="I11" s="108">
        <v>263086</v>
      </c>
      <c r="J11" s="109">
        <v>253596</v>
      </c>
      <c r="K11" s="108">
        <v>197725</v>
      </c>
      <c r="L11" s="109">
        <v>142297</v>
      </c>
      <c r="M11" s="108">
        <v>130818</v>
      </c>
      <c r="N11" s="171">
        <v>125885</v>
      </c>
      <c r="O11" s="65"/>
      <c r="Q11" s="65"/>
      <c r="T11" s="144"/>
      <c r="U11" s="144"/>
    </row>
    <row r="12" spans="1:33">
      <c r="B12" s="166">
        <v>2023</v>
      </c>
      <c r="C12" s="108">
        <v>261272</v>
      </c>
      <c r="D12" s="109">
        <v>218242</v>
      </c>
      <c r="E12" s="108">
        <v>268188</v>
      </c>
      <c r="F12" s="109">
        <v>210257</v>
      </c>
      <c r="G12" s="108">
        <v>243004</v>
      </c>
      <c r="H12" s="109">
        <v>269763</v>
      </c>
      <c r="I12" s="108">
        <v>285686</v>
      </c>
      <c r="J12" s="109">
        <v>268868</v>
      </c>
      <c r="K12" s="108">
        <v>229126</v>
      </c>
      <c r="L12" s="109">
        <v>168654</v>
      </c>
      <c r="M12" s="108">
        <v>165585</v>
      </c>
      <c r="N12" s="171">
        <v>153571</v>
      </c>
      <c r="O12" s="65"/>
      <c r="Q12" s="65"/>
      <c r="T12" s="144"/>
      <c r="U12" s="144"/>
    </row>
    <row r="13" spans="1:33">
      <c r="B13" s="166">
        <v>2024</v>
      </c>
      <c r="C13" s="108">
        <v>309596</v>
      </c>
      <c r="D13" s="109">
        <v>282800</v>
      </c>
      <c r="E13" s="108">
        <v>254002</v>
      </c>
      <c r="F13" s="109">
        <v>253248</v>
      </c>
      <c r="G13" s="108">
        <v>262704</v>
      </c>
      <c r="H13" s="109">
        <v>300142</v>
      </c>
      <c r="I13" s="108">
        <v>333329</v>
      </c>
      <c r="J13" s="109">
        <v>294088</v>
      </c>
      <c r="K13" s="108">
        <v>263214</v>
      </c>
      <c r="L13" s="109">
        <v>225541</v>
      </c>
      <c r="M13" s="108">
        <v>200754</v>
      </c>
      <c r="N13" s="171">
        <v>190189</v>
      </c>
      <c r="O13" s="65"/>
      <c r="Q13" s="65"/>
      <c r="T13" s="144"/>
      <c r="U13" s="144"/>
    </row>
    <row r="14" spans="1:33">
      <c r="B14" s="167">
        <v>2025</v>
      </c>
      <c r="C14" s="172">
        <v>346574</v>
      </c>
      <c r="D14" s="173">
        <v>271574</v>
      </c>
      <c r="E14" s="172">
        <v>278181</v>
      </c>
      <c r="F14" s="173"/>
      <c r="G14" s="172"/>
      <c r="H14" s="173"/>
      <c r="I14" s="172"/>
      <c r="J14" s="173"/>
      <c r="K14" s="172"/>
      <c r="L14" s="173"/>
      <c r="M14" s="172"/>
      <c r="N14" s="174"/>
      <c r="O14" s="65"/>
      <c r="Q14" s="65"/>
      <c r="T14" s="144"/>
      <c r="U14" s="144"/>
    </row>
    <row r="15" spans="1:33">
      <c r="P15" s="23"/>
      <c r="T15" s="144"/>
      <c r="U15" s="144"/>
    </row>
    <row r="16" spans="1:33" s="23" customForma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Q16"/>
      <c r="R16"/>
      <c r="S16"/>
      <c r="T16" s="144"/>
      <c r="U16" s="144"/>
      <c r="V16" s="144"/>
      <c r="W16" s="144"/>
      <c r="X16" s="144"/>
      <c r="Y16" s="144"/>
      <c r="Z16" s="144"/>
      <c r="AA16" s="144"/>
    </row>
    <row r="17" spans="1:33" s="23" customFormat="1">
      <c r="B17" s="143" t="s">
        <v>227</v>
      </c>
      <c r="N17" s="143" t="s">
        <v>225</v>
      </c>
      <c r="Q17"/>
      <c r="R17"/>
      <c r="S17"/>
      <c r="T17" s="144"/>
      <c r="U17" s="144"/>
      <c r="V17"/>
      <c r="W17"/>
      <c r="X17"/>
      <c r="Y17"/>
      <c r="Z17"/>
      <c r="AA17"/>
    </row>
    <row r="18" spans="1:33" s="23" customFormat="1">
      <c r="Q18"/>
      <c r="R18"/>
      <c r="S18"/>
      <c r="T18" s="144"/>
      <c r="U18" s="144"/>
      <c r="V18"/>
      <c r="W18"/>
      <c r="X18"/>
      <c r="Y18"/>
      <c r="Z18"/>
      <c r="AA18"/>
    </row>
    <row r="19" spans="1:33" s="23" customForma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Q19"/>
      <c r="R19"/>
      <c r="S19"/>
      <c r="T19" s="144"/>
      <c r="U19" s="144"/>
      <c r="V19"/>
      <c r="W19"/>
      <c r="X19"/>
      <c r="Y19"/>
      <c r="Z19"/>
      <c r="AA19"/>
    </row>
    <row r="20" spans="1:33" s="23" customForma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Q20"/>
      <c r="R20"/>
      <c r="S20"/>
      <c r="T20" s="144"/>
      <c r="U20" s="144"/>
      <c r="V20" s="144"/>
      <c r="W20" s="144"/>
      <c r="X20" s="144"/>
      <c r="Y20" s="144"/>
      <c r="Z20" s="144"/>
      <c r="AA20" s="144"/>
    </row>
    <row r="21" spans="1:33" s="23" customFormat="1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T21" s="60"/>
      <c r="U21" s="60"/>
      <c r="AA21"/>
    </row>
    <row r="22" spans="1:33" s="23" customFormat="1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T22" s="60"/>
      <c r="U22" s="60"/>
      <c r="AA22"/>
      <c r="AB22" s="60"/>
      <c r="AC22" s="60"/>
      <c r="AD22" s="60"/>
      <c r="AE22" s="60"/>
      <c r="AF22" s="60"/>
      <c r="AG22" s="60"/>
    </row>
    <row r="23" spans="1:33" s="23" customFormat="1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P23" s="87"/>
      <c r="Q23" s="87"/>
      <c r="R23" s="87"/>
      <c r="S23" s="87"/>
      <c r="T23" s="162"/>
      <c r="U23" s="162"/>
      <c r="V23" s="87"/>
      <c r="W23" s="87"/>
      <c r="X23" s="87"/>
      <c r="Y23" s="87"/>
      <c r="Z23" s="87"/>
      <c r="AA23" s="145"/>
    </row>
    <row r="24" spans="1:33" s="28" customFormat="1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163"/>
      <c r="N24" s="87"/>
      <c r="O24" s="23"/>
      <c r="P24" s="87"/>
      <c r="Q24" s="87"/>
      <c r="R24" s="87"/>
      <c r="S24" s="87"/>
      <c r="T24" s="162"/>
      <c r="U24" s="162"/>
      <c r="V24" s="87"/>
      <c r="W24" s="87"/>
      <c r="X24" s="87"/>
      <c r="Y24" s="87"/>
      <c r="Z24" s="87"/>
      <c r="AA24" s="68"/>
    </row>
    <row r="25" spans="1:33" s="68" customFormat="1">
      <c r="B25" s="151" t="s">
        <v>22</v>
      </c>
      <c r="C25" s="151" t="s">
        <v>23</v>
      </c>
      <c r="D25" s="151" t="s">
        <v>24</v>
      </c>
      <c r="E25" s="151" t="s">
        <v>25</v>
      </c>
      <c r="F25" s="151" t="s">
        <v>26</v>
      </c>
      <c r="G25" s="151" t="s">
        <v>27</v>
      </c>
      <c r="H25" s="151" t="s">
        <v>28</v>
      </c>
      <c r="I25" s="151" t="s">
        <v>29</v>
      </c>
      <c r="J25" s="151" t="s">
        <v>30</v>
      </c>
      <c r="K25" s="151" t="s">
        <v>31</v>
      </c>
      <c r="L25" s="151" t="s">
        <v>32</v>
      </c>
      <c r="M25" s="152" t="s">
        <v>33</v>
      </c>
      <c r="N25" s="87"/>
      <c r="O25" s="23"/>
      <c r="P25" s="23"/>
      <c r="Q25" s="23"/>
      <c r="R25" s="23"/>
      <c r="S25" s="23"/>
      <c r="T25" s="60"/>
      <c r="U25" s="60"/>
      <c r="V25" s="23"/>
      <c r="W25" s="23"/>
      <c r="X25" s="23"/>
      <c r="Y25" s="23"/>
      <c r="Z25" s="23"/>
      <c r="AA25" s="28"/>
      <c r="AB25" s="28"/>
      <c r="AC25" s="28"/>
      <c r="AD25" s="28"/>
    </row>
    <row r="26" spans="1:33" s="68" customFormat="1">
      <c r="A26" s="153">
        <v>2019</v>
      </c>
      <c r="B26" s="154">
        <f t="shared" ref="B26:B32" si="0">C8</f>
        <v>230211</v>
      </c>
      <c r="C26" s="154">
        <f t="shared" ref="C26" si="1">D8</f>
        <v>208030</v>
      </c>
      <c r="D26" s="154">
        <f t="shared" ref="D26" si="2">E8</f>
        <v>226741</v>
      </c>
      <c r="E26" s="154">
        <f t="shared" ref="E26" si="3">F8</f>
        <v>200239</v>
      </c>
      <c r="F26" s="154">
        <f t="shared" ref="F26" si="4">G8</f>
        <v>276987</v>
      </c>
      <c r="G26" s="154">
        <f t="shared" ref="G26" si="5">H8</f>
        <v>256305</v>
      </c>
      <c r="H26" s="154">
        <f t="shared" ref="H26" si="6">I8</f>
        <v>304939</v>
      </c>
      <c r="I26" s="154">
        <f t="shared" ref="I26" si="7">J8</f>
        <v>255377</v>
      </c>
      <c r="J26" s="154">
        <f t="shared" ref="J26" si="8">K8</f>
        <v>242688</v>
      </c>
      <c r="K26" s="154">
        <f t="shared" ref="K26" si="9">L8</f>
        <v>195261</v>
      </c>
      <c r="L26" s="154">
        <f t="shared" ref="L26" si="10">M8</f>
        <v>174202</v>
      </c>
      <c r="M26" s="154">
        <f t="shared" ref="M26" si="11">N8</f>
        <v>160635</v>
      </c>
      <c r="N26" s="175"/>
      <c r="O26" s="23"/>
      <c r="P26" s="23"/>
      <c r="Q26" s="23"/>
      <c r="R26" s="23"/>
      <c r="S26" s="23"/>
      <c r="T26" s="60"/>
      <c r="U26" s="60"/>
      <c r="V26" s="23"/>
      <c r="W26" s="23"/>
      <c r="X26" s="23"/>
      <c r="Y26" s="23"/>
      <c r="Z26" s="23"/>
      <c r="AA26" s="28"/>
      <c r="AB26" s="28"/>
      <c r="AC26" s="28"/>
      <c r="AD26" s="28"/>
    </row>
    <row r="27" spans="1:33" s="68" customFormat="1">
      <c r="A27" s="153">
        <v>2020</v>
      </c>
      <c r="B27" s="154">
        <f t="shared" si="0"/>
        <v>251926</v>
      </c>
      <c r="C27" s="154">
        <f t="shared" ref="C27" si="12">D9</f>
        <v>188178</v>
      </c>
      <c r="D27" s="154">
        <f t="shared" ref="D27" si="13">E9</f>
        <v>51361</v>
      </c>
      <c r="E27" s="154">
        <f t="shared" ref="E27" si="14">F9</f>
        <v>9956</v>
      </c>
      <c r="F27" s="154">
        <f t="shared" ref="F27" si="15">G9</f>
        <v>34400</v>
      </c>
      <c r="G27" s="154">
        <f t="shared" ref="G27" si="16">H9</f>
        <v>97418</v>
      </c>
      <c r="H27" s="154">
        <f t="shared" ref="H27" si="17">I9</f>
        <v>147162</v>
      </c>
      <c r="I27" s="154">
        <f t="shared" ref="I27" si="18">J9</f>
        <v>110631</v>
      </c>
      <c r="J27" s="154">
        <f t="shared" ref="J27" si="19">K9</f>
        <v>87947</v>
      </c>
      <c r="K27" s="154">
        <f t="shared" ref="K27" si="20">L9</f>
        <v>36346</v>
      </c>
      <c r="L27" s="154">
        <f t="shared" ref="L27" si="21">M9</f>
        <v>23212</v>
      </c>
      <c r="M27" s="154">
        <f t="shared" ref="M27" si="22">N9</f>
        <v>35834</v>
      </c>
      <c r="N27" s="175"/>
      <c r="O27" s="23"/>
      <c r="P27" s="23"/>
      <c r="Q27" s="23"/>
      <c r="R27" s="23"/>
      <c r="S27" s="23"/>
      <c r="T27" s="60"/>
      <c r="U27" s="60"/>
      <c r="V27" s="23"/>
      <c r="W27" s="23"/>
      <c r="X27" s="23"/>
      <c r="Y27" s="23"/>
      <c r="Z27" s="23"/>
      <c r="AA27" s="28"/>
      <c r="AB27" s="28"/>
      <c r="AC27" s="28"/>
      <c r="AD27" s="28"/>
    </row>
    <row r="28" spans="1:33" s="68" customFormat="1">
      <c r="A28" s="153">
        <v>2021</v>
      </c>
      <c r="B28" s="154">
        <f t="shared" si="0"/>
        <v>50244</v>
      </c>
      <c r="C28" s="154">
        <f t="shared" ref="C28:M28" si="23">D10</f>
        <v>71497</v>
      </c>
      <c r="D28" s="154">
        <f t="shared" si="23"/>
        <v>78815</v>
      </c>
      <c r="E28" s="154">
        <f t="shared" si="23"/>
        <v>85636</v>
      </c>
      <c r="F28" s="154">
        <f t="shared" si="23"/>
        <v>175258</v>
      </c>
      <c r="G28" s="154">
        <f t="shared" si="23"/>
        <v>241457</v>
      </c>
      <c r="H28" s="154">
        <f t="shared" si="23"/>
        <v>269162</v>
      </c>
      <c r="I28" s="154">
        <f t="shared" si="23"/>
        <v>276141</v>
      </c>
      <c r="J28" s="154">
        <f t="shared" si="23"/>
        <v>173653</v>
      </c>
      <c r="K28" s="154">
        <f t="shared" si="23"/>
        <v>124804</v>
      </c>
      <c r="L28" s="154">
        <f t="shared" si="23"/>
        <v>96447</v>
      </c>
      <c r="M28" s="154">
        <f t="shared" si="23"/>
        <v>81209</v>
      </c>
      <c r="N28" s="175"/>
      <c r="O28" s="23"/>
      <c r="P28" s="23"/>
      <c r="Q28" s="23"/>
      <c r="R28" s="23"/>
      <c r="S28" s="23"/>
      <c r="T28" s="60"/>
      <c r="U28" s="60"/>
      <c r="V28" s="23"/>
      <c r="W28" s="23"/>
      <c r="X28" s="23"/>
      <c r="Y28" s="23"/>
      <c r="Z28" s="23"/>
      <c r="AA28" s="28"/>
      <c r="AB28" s="28"/>
      <c r="AC28" s="28"/>
      <c r="AD28" s="28"/>
    </row>
    <row r="29" spans="1:33" s="68" customFormat="1">
      <c r="A29" s="153">
        <v>2022</v>
      </c>
      <c r="B29" s="154">
        <f t="shared" si="0"/>
        <v>155431</v>
      </c>
      <c r="C29" s="154">
        <f t="shared" ref="C29:M32" si="24">D11</f>
        <v>162970</v>
      </c>
      <c r="D29" s="154">
        <f t="shared" si="24"/>
        <v>133966</v>
      </c>
      <c r="E29" s="154">
        <f t="shared" si="24"/>
        <v>177370</v>
      </c>
      <c r="F29" s="154">
        <f t="shared" si="24"/>
        <v>267083</v>
      </c>
      <c r="G29" s="154">
        <f t="shared" si="24"/>
        <v>270627</v>
      </c>
      <c r="H29" s="154">
        <f t="shared" si="24"/>
        <v>263086</v>
      </c>
      <c r="I29" s="154">
        <f t="shared" si="24"/>
        <v>253596</v>
      </c>
      <c r="J29" s="154">
        <f t="shared" si="24"/>
        <v>197725</v>
      </c>
      <c r="K29" s="154">
        <f t="shared" si="24"/>
        <v>142297</v>
      </c>
      <c r="L29" s="154">
        <f t="shared" si="24"/>
        <v>130818</v>
      </c>
      <c r="M29" s="154">
        <f t="shared" si="24"/>
        <v>125885</v>
      </c>
      <c r="N29" s="175"/>
      <c r="O29" s="23"/>
      <c r="P29" s="23"/>
      <c r="Q29" s="23"/>
      <c r="R29" s="23"/>
      <c r="S29" s="23"/>
      <c r="T29" s="60"/>
      <c r="U29" s="60"/>
      <c r="V29" s="23"/>
      <c r="W29" s="23"/>
      <c r="X29" s="23"/>
      <c r="Y29" s="23"/>
      <c r="Z29" s="23"/>
      <c r="AA29" s="28"/>
      <c r="AB29" s="28"/>
      <c r="AC29" s="28"/>
      <c r="AD29" s="28"/>
    </row>
    <row r="30" spans="1:33" s="68" customFormat="1" ht="14.25" customHeight="1">
      <c r="A30" s="153">
        <v>2023</v>
      </c>
      <c r="B30" s="154">
        <f t="shared" si="0"/>
        <v>261272</v>
      </c>
      <c r="C30" s="154">
        <f t="shared" si="24"/>
        <v>218242</v>
      </c>
      <c r="D30" s="154">
        <f t="shared" si="24"/>
        <v>268188</v>
      </c>
      <c r="E30" s="154">
        <f t="shared" si="24"/>
        <v>210257</v>
      </c>
      <c r="F30" s="154">
        <f t="shared" si="24"/>
        <v>243004</v>
      </c>
      <c r="G30" s="154">
        <f t="shared" si="24"/>
        <v>269763</v>
      </c>
      <c r="H30" s="154">
        <f t="shared" si="24"/>
        <v>285686</v>
      </c>
      <c r="I30" s="154">
        <f t="shared" si="24"/>
        <v>268868</v>
      </c>
      <c r="J30" s="154">
        <f t="shared" si="24"/>
        <v>229126</v>
      </c>
      <c r="K30" s="154">
        <f t="shared" si="24"/>
        <v>168654</v>
      </c>
      <c r="L30" s="154">
        <f t="shared" si="24"/>
        <v>165585</v>
      </c>
      <c r="M30" s="154">
        <f t="shared" si="24"/>
        <v>153571</v>
      </c>
      <c r="N30" s="176"/>
      <c r="O30" s="23"/>
      <c r="P30" s="23"/>
      <c r="Q30" s="23"/>
      <c r="R30" s="23"/>
      <c r="S30" s="23"/>
      <c r="T30" s="60"/>
      <c r="U30" s="60"/>
      <c r="V30" s="23"/>
      <c r="W30" s="23"/>
      <c r="X30" s="23"/>
      <c r="Y30" s="23"/>
      <c r="Z30" s="23"/>
      <c r="AA30" s="28"/>
      <c r="AB30" s="28"/>
      <c r="AC30" s="28"/>
      <c r="AD30" s="28"/>
    </row>
    <row r="31" spans="1:33" s="68" customFormat="1" ht="14.25" customHeight="1">
      <c r="A31" s="153">
        <v>2024</v>
      </c>
      <c r="B31" s="154">
        <f t="shared" si="0"/>
        <v>309596</v>
      </c>
      <c r="C31" s="154">
        <f t="shared" si="24"/>
        <v>282800</v>
      </c>
      <c r="D31" s="154">
        <f t="shared" si="24"/>
        <v>254002</v>
      </c>
      <c r="E31" s="154">
        <f t="shared" si="24"/>
        <v>253248</v>
      </c>
      <c r="F31" s="154">
        <f t="shared" si="24"/>
        <v>262704</v>
      </c>
      <c r="G31" s="154">
        <f t="shared" si="24"/>
        <v>300142</v>
      </c>
      <c r="H31" s="154">
        <f t="shared" si="24"/>
        <v>333329</v>
      </c>
      <c r="I31" s="154">
        <f t="shared" si="24"/>
        <v>294088</v>
      </c>
      <c r="J31" s="154">
        <f t="shared" si="24"/>
        <v>263214</v>
      </c>
      <c r="K31" s="154">
        <f t="shared" si="24"/>
        <v>225541</v>
      </c>
      <c r="L31" s="154">
        <f t="shared" si="24"/>
        <v>200754</v>
      </c>
      <c r="M31" s="154">
        <f t="shared" si="24"/>
        <v>190189</v>
      </c>
      <c r="N31" s="176"/>
      <c r="O31" s="23"/>
      <c r="P31" s="23"/>
      <c r="Q31" s="23"/>
      <c r="R31" s="23"/>
      <c r="S31" s="23"/>
      <c r="T31" s="60"/>
      <c r="U31" s="60"/>
      <c r="V31" s="23"/>
      <c r="W31" s="23"/>
      <c r="X31" s="23"/>
      <c r="Y31" s="23"/>
      <c r="Z31" s="23"/>
      <c r="AA31" s="28"/>
      <c r="AB31" s="28"/>
      <c r="AC31" s="28"/>
      <c r="AD31" s="28"/>
    </row>
    <row r="32" spans="1:33" s="68" customFormat="1" ht="14.25" customHeight="1">
      <c r="A32" s="153">
        <v>2025</v>
      </c>
      <c r="B32" s="154">
        <f t="shared" si="0"/>
        <v>346574</v>
      </c>
      <c r="C32" s="154">
        <f t="shared" si="24"/>
        <v>271574</v>
      </c>
      <c r="D32" s="154">
        <f t="shared" si="24"/>
        <v>278181</v>
      </c>
      <c r="E32" s="154">
        <f t="shared" si="24"/>
        <v>0</v>
      </c>
      <c r="F32" s="154">
        <f t="shared" si="24"/>
        <v>0</v>
      </c>
      <c r="G32" s="154">
        <f t="shared" si="24"/>
        <v>0</v>
      </c>
      <c r="H32" s="154">
        <f t="shared" si="24"/>
        <v>0</v>
      </c>
      <c r="I32" s="154">
        <f t="shared" si="24"/>
        <v>0</v>
      </c>
      <c r="J32" s="154">
        <f t="shared" si="24"/>
        <v>0</v>
      </c>
      <c r="K32" s="154">
        <f t="shared" si="24"/>
        <v>0</v>
      </c>
      <c r="L32" s="154">
        <f t="shared" si="24"/>
        <v>0</v>
      </c>
      <c r="M32" s="154">
        <f t="shared" si="24"/>
        <v>0</v>
      </c>
      <c r="N32" s="176"/>
      <c r="O32" s="23"/>
      <c r="P32" s="23"/>
      <c r="Q32" s="23"/>
      <c r="R32" s="23"/>
      <c r="S32" s="23"/>
      <c r="T32" s="60"/>
      <c r="U32" s="60"/>
      <c r="V32" s="23"/>
      <c r="W32" s="23"/>
      <c r="X32" s="23"/>
      <c r="Y32" s="23"/>
      <c r="Z32" s="23"/>
      <c r="AA32" s="28"/>
      <c r="AB32" s="28"/>
      <c r="AC32" s="28"/>
      <c r="AD32" s="28"/>
    </row>
    <row r="33" spans="1:30" s="68" customFormat="1" ht="14.25" customHeight="1">
      <c r="A33" s="153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76"/>
      <c r="O33" s="23"/>
      <c r="P33" s="23"/>
      <c r="Q33" s="23"/>
      <c r="R33" s="23"/>
      <c r="S33" s="23"/>
      <c r="T33" s="60"/>
      <c r="U33" s="60"/>
      <c r="V33" s="23"/>
      <c r="W33" s="23"/>
      <c r="X33" s="23"/>
      <c r="Y33" s="23"/>
      <c r="Z33" s="23"/>
      <c r="AA33" s="28"/>
      <c r="AB33" s="28"/>
      <c r="AC33" s="28"/>
      <c r="AD33" s="28"/>
    </row>
    <row r="34" spans="1:30" s="68" customFormat="1">
      <c r="A34" s="153">
        <v>2019</v>
      </c>
      <c r="B34" s="68">
        <v>663065</v>
      </c>
      <c r="C34" s="68">
        <v>628069</v>
      </c>
      <c r="D34" s="68">
        <v>711671</v>
      </c>
      <c r="E34" s="68">
        <v>603696</v>
      </c>
      <c r="F34" s="68">
        <v>806561</v>
      </c>
      <c r="G34" s="68">
        <v>762640</v>
      </c>
      <c r="H34" s="68">
        <v>766934</v>
      </c>
      <c r="I34" s="68">
        <v>679210</v>
      </c>
      <c r="J34" s="68">
        <v>750453</v>
      </c>
      <c r="K34" s="68">
        <v>674411</v>
      </c>
      <c r="L34" s="68">
        <v>547474</v>
      </c>
      <c r="M34" s="68">
        <v>476496</v>
      </c>
      <c r="N34" s="176"/>
      <c r="O34" s="23"/>
      <c r="P34" s="23"/>
      <c r="Q34" s="23"/>
      <c r="R34" s="23"/>
      <c r="S34" s="23"/>
      <c r="T34" s="60"/>
      <c r="U34" s="60"/>
      <c r="V34" s="23"/>
      <c r="W34" s="23"/>
      <c r="X34" s="23"/>
      <c r="Y34" s="23"/>
      <c r="Z34" s="23"/>
      <c r="AA34" s="28"/>
      <c r="AB34" s="28"/>
      <c r="AC34" s="28"/>
      <c r="AD34" s="28"/>
    </row>
    <row r="35" spans="1:30" s="68" customFormat="1">
      <c r="A35" s="153">
        <v>2020</v>
      </c>
      <c r="B35" s="68">
        <v>686147</v>
      </c>
      <c r="C35" s="68">
        <v>537658</v>
      </c>
      <c r="D35" s="68">
        <v>136355</v>
      </c>
      <c r="E35" s="68">
        <v>22549</v>
      </c>
      <c r="F35" s="68">
        <v>88522</v>
      </c>
      <c r="G35" s="68">
        <v>215583</v>
      </c>
      <c r="H35" s="68">
        <v>351887</v>
      </c>
      <c r="I35" s="68">
        <v>276927</v>
      </c>
      <c r="J35" s="68">
        <v>235677</v>
      </c>
      <c r="K35" s="68">
        <v>96620</v>
      </c>
      <c r="L35" s="68">
        <v>56653</v>
      </c>
      <c r="M35" s="68">
        <v>80531</v>
      </c>
      <c r="N35" s="176"/>
      <c r="O35" s="23"/>
      <c r="P35" s="23"/>
      <c r="Q35" s="23"/>
      <c r="R35" s="23"/>
      <c r="S35" s="23"/>
      <c r="T35" s="60"/>
      <c r="U35" s="60"/>
      <c r="V35" s="23"/>
      <c r="W35" s="23"/>
      <c r="X35" s="23"/>
      <c r="Y35" s="23"/>
      <c r="Z35" s="23"/>
      <c r="AA35" s="28"/>
      <c r="AB35" s="28"/>
      <c r="AC35" s="28"/>
      <c r="AD35" s="28"/>
    </row>
    <row r="36" spans="1:30" s="68" customFormat="1">
      <c r="A36" s="153">
        <v>2021</v>
      </c>
      <c r="B36" s="68">
        <v>104446</v>
      </c>
      <c r="C36" s="68">
        <v>146343</v>
      </c>
      <c r="D36" s="68">
        <v>153062</v>
      </c>
      <c r="E36" s="68">
        <v>176289</v>
      </c>
      <c r="F36" s="68">
        <v>411107</v>
      </c>
      <c r="G36" s="68">
        <v>620808</v>
      </c>
      <c r="H36" s="68">
        <v>669693</v>
      </c>
      <c r="I36" s="68">
        <v>711405</v>
      </c>
      <c r="J36" s="68">
        <v>554838</v>
      </c>
      <c r="K36" s="68">
        <v>472692</v>
      </c>
      <c r="L36" s="68">
        <v>308424</v>
      </c>
      <c r="M36" s="68">
        <v>222121</v>
      </c>
      <c r="N36" s="176"/>
      <c r="O36" s="23"/>
      <c r="P36" s="23"/>
      <c r="Q36" s="23"/>
      <c r="R36" s="23"/>
      <c r="S36" s="23"/>
      <c r="T36" s="60"/>
      <c r="U36" s="60"/>
      <c r="V36" s="23"/>
      <c r="W36" s="23"/>
      <c r="X36" s="23"/>
      <c r="Y36" s="23"/>
      <c r="Z36" s="23"/>
      <c r="AA36" s="28"/>
      <c r="AB36" s="28"/>
      <c r="AC36" s="28"/>
      <c r="AD36" s="28"/>
    </row>
    <row r="37" spans="1:30" s="68" customFormat="1">
      <c r="A37" s="153">
        <v>2022</v>
      </c>
      <c r="B37" s="68">
        <v>379869</v>
      </c>
      <c r="C37" s="68">
        <v>400495</v>
      </c>
      <c r="D37" s="68">
        <v>377146</v>
      </c>
      <c r="E37" s="68">
        <v>551381</v>
      </c>
      <c r="F37" s="68">
        <v>837063</v>
      </c>
      <c r="G37" s="68">
        <v>818102</v>
      </c>
      <c r="H37" s="68">
        <v>659869</v>
      </c>
      <c r="I37" s="68">
        <v>657648</v>
      </c>
      <c r="J37" s="68">
        <v>622540</v>
      </c>
      <c r="K37" s="68">
        <v>506869</v>
      </c>
      <c r="L37" s="68">
        <v>417652</v>
      </c>
      <c r="M37" s="68">
        <v>357632</v>
      </c>
      <c r="N37" s="175"/>
      <c r="O37" s="164"/>
      <c r="P37" s="23"/>
      <c r="Q37" s="23"/>
      <c r="R37" s="23"/>
      <c r="S37" s="23"/>
      <c r="T37" s="60"/>
      <c r="U37" s="60"/>
      <c r="V37" s="23"/>
      <c r="W37" s="23"/>
      <c r="X37" s="23"/>
      <c r="Y37" s="23"/>
      <c r="Z37" s="23"/>
      <c r="AA37" s="28"/>
      <c r="AB37" s="28"/>
      <c r="AC37" s="28"/>
      <c r="AD37" s="28"/>
    </row>
    <row r="38" spans="1:30" s="68" customFormat="1">
      <c r="A38" s="153">
        <v>2023</v>
      </c>
      <c r="B38" s="68">
        <v>683393</v>
      </c>
      <c r="C38" s="68">
        <v>585193</v>
      </c>
      <c r="D38" s="68">
        <v>770153</v>
      </c>
      <c r="E38" s="68">
        <v>619339</v>
      </c>
      <c r="F38" s="68">
        <v>781741</v>
      </c>
      <c r="G38" s="68">
        <v>822706</v>
      </c>
      <c r="H38" s="68">
        <v>740473</v>
      </c>
      <c r="I38" s="68">
        <v>712409</v>
      </c>
      <c r="J38" s="68">
        <v>698605</v>
      </c>
      <c r="K38" s="68">
        <v>562322</v>
      </c>
      <c r="L38" s="68">
        <v>504091</v>
      </c>
      <c r="M38" s="68">
        <v>439875</v>
      </c>
      <c r="N38" s="87"/>
      <c r="O38" s="23"/>
      <c r="P38" s="23"/>
      <c r="Q38" s="23"/>
      <c r="R38" s="23"/>
      <c r="S38" s="23"/>
      <c r="T38" s="60"/>
      <c r="U38" s="60"/>
      <c r="V38" s="23"/>
      <c r="W38" s="23"/>
      <c r="X38" s="23"/>
      <c r="Y38" s="23"/>
      <c r="Z38" s="23"/>
      <c r="AA38" s="28"/>
      <c r="AB38" s="28"/>
      <c r="AC38" s="28"/>
      <c r="AD38" s="28"/>
    </row>
    <row r="39" spans="1:30" s="68" customFormat="1">
      <c r="A39" s="155">
        <v>2024</v>
      </c>
      <c r="B39" s="68">
        <v>823867</v>
      </c>
      <c r="C39" s="68">
        <v>768687</v>
      </c>
      <c r="D39" s="68">
        <v>719363</v>
      </c>
      <c r="E39" s="68">
        <v>732032</v>
      </c>
      <c r="F39" s="68">
        <v>827359</v>
      </c>
      <c r="G39" s="68">
        <v>905014</v>
      </c>
      <c r="H39" s="146">
        <v>869596</v>
      </c>
      <c r="I39" s="146">
        <v>785232</v>
      </c>
      <c r="J39" s="146">
        <v>790342</v>
      </c>
      <c r="K39" s="146">
        <v>744687</v>
      </c>
      <c r="L39" s="146">
        <v>586418</v>
      </c>
      <c r="M39" s="146">
        <v>544605</v>
      </c>
      <c r="N39" s="87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8"/>
      <c r="AB39" s="28"/>
      <c r="AC39" s="28"/>
      <c r="AD39" s="28"/>
    </row>
    <row r="40" spans="1:30" s="68" customFormat="1">
      <c r="A40" s="155">
        <v>2025</v>
      </c>
      <c r="B40" s="68">
        <v>906691</v>
      </c>
      <c r="C40" s="68">
        <v>738091</v>
      </c>
      <c r="D40" s="68">
        <v>774211</v>
      </c>
      <c r="H40" s="146"/>
      <c r="I40" s="146"/>
      <c r="J40" s="146"/>
      <c r="K40" s="146"/>
      <c r="L40" s="146"/>
      <c r="M40" s="146"/>
      <c r="N40" s="87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8"/>
      <c r="AB40" s="28"/>
      <c r="AC40" s="28"/>
      <c r="AD40" s="28"/>
    </row>
    <row r="41" spans="1:30" s="68" customFormat="1">
      <c r="A41" s="155"/>
      <c r="H41" s="146"/>
      <c r="I41" s="146"/>
      <c r="J41" s="146"/>
      <c r="K41" s="146"/>
      <c r="L41" s="146"/>
      <c r="M41" s="146"/>
      <c r="N41" s="87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8"/>
      <c r="AB41" s="28"/>
      <c r="AC41" s="28"/>
      <c r="AD41" s="28"/>
    </row>
    <row r="42" spans="1:30" s="68" customFormat="1">
      <c r="A42" s="153"/>
      <c r="B42" s="151" t="s">
        <v>22</v>
      </c>
      <c r="C42" s="151" t="s">
        <v>23</v>
      </c>
      <c r="D42" s="151" t="s">
        <v>24</v>
      </c>
      <c r="E42" s="151" t="s">
        <v>25</v>
      </c>
      <c r="F42" s="151" t="s">
        <v>26</v>
      </c>
      <c r="G42" s="151" t="s">
        <v>27</v>
      </c>
      <c r="H42" s="151" t="s">
        <v>28</v>
      </c>
      <c r="I42" s="151" t="s">
        <v>29</v>
      </c>
      <c r="J42" s="151" t="s">
        <v>30</v>
      </c>
      <c r="K42" s="151" t="s">
        <v>31</v>
      </c>
      <c r="L42" s="151" t="s">
        <v>32</v>
      </c>
      <c r="M42" s="152" t="s">
        <v>33</v>
      </c>
      <c r="N42" s="87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8"/>
      <c r="AB42" s="28"/>
      <c r="AC42" s="28"/>
      <c r="AD42" s="28"/>
    </row>
    <row r="43" spans="1:30" s="68" customFormat="1">
      <c r="A43" s="153">
        <v>2019</v>
      </c>
      <c r="B43" s="156">
        <f t="shared" ref="B43:M43" si="25">B34/B26</f>
        <v>2.8802489889709877</v>
      </c>
      <c r="C43" s="156">
        <f t="shared" si="25"/>
        <v>3.0191270489833197</v>
      </c>
      <c r="D43" s="156">
        <f t="shared" si="25"/>
        <v>3.1386956924420373</v>
      </c>
      <c r="E43" s="156">
        <f t="shared" si="25"/>
        <v>3.0148772217200444</v>
      </c>
      <c r="F43" s="156">
        <f t="shared" si="25"/>
        <v>2.9119092231765391</v>
      </c>
      <c r="G43" s="156">
        <f t="shared" si="25"/>
        <v>2.9755174499131893</v>
      </c>
      <c r="H43" s="156">
        <f t="shared" si="25"/>
        <v>2.5150407130606447</v>
      </c>
      <c r="I43" s="156">
        <f t="shared" si="25"/>
        <v>2.6596365373545776</v>
      </c>
      <c r="J43" s="156">
        <f t="shared" si="25"/>
        <v>3.0922542523734178</v>
      </c>
      <c r="K43" s="156">
        <f t="shared" si="25"/>
        <v>3.45389504304495</v>
      </c>
      <c r="L43" s="156">
        <f t="shared" si="25"/>
        <v>3.1427538145371465</v>
      </c>
      <c r="M43" s="156">
        <f t="shared" si="25"/>
        <v>2.966327388178168</v>
      </c>
      <c r="N43" s="87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8"/>
      <c r="AB43" s="28"/>
      <c r="AC43" s="28"/>
      <c r="AD43" s="28"/>
    </row>
    <row r="44" spans="1:30" s="68" customFormat="1">
      <c r="A44" s="153">
        <v>2020</v>
      </c>
      <c r="B44" s="156">
        <f t="shared" ref="B44:M44" si="26">B35/B27</f>
        <v>2.723605344426538</v>
      </c>
      <c r="C44" s="156">
        <f t="shared" si="26"/>
        <v>2.8571777784863266</v>
      </c>
      <c r="D44" s="156">
        <f t="shared" si="26"/>
        <v>2.6548353809310568</v>
      </c>
      <c r="E44" s="156">
        <f t="shared" si="26"/>
        <v>2.2648654077942947</v>
      </c>
      <c r="F44" s="156">
        <f t="shared" si="26"/>
        <v>2.573313953488372</v>
      </c>
      <c r="G44" s="156">
        <f t="shared" si="26"/>
        <v>2.2129688558582603</v>
      </c>
      <c r="H44" s="156">
        <f t="shared" si="26"/>
        <v>2.3911539663771899</v>
      </c>
      <c r="I44" s="156">
        <f t="shared" si="26"/>
        <v>2.5031591506901321</v>
      </c>
      <c r="J44" s="156">
        <f t="shared" si="26"/>
        <v>2.6797616746449564</v>
      </c>
      <c r="K44" s="156">
        <f t="shared" si="26"/>
        <v>2.6583392945578606</v>
      </c>
      <c r="L44" s="156">
        <f t="shared" si="26"/>
        <v>2.4406772359124589</v>
      </c>
      <c r="M44" s="156">
        <f t="shared" si="26"/>
        <v>2.2473349333035664</v>
      </c>
      <c r="N44" s="87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8"/>
      <c r="AB44" s="28"/>
      <c r="AC44" s="28"/>
      <c r="AD44" s="28"/>
    </row>
    <row r="45" spans="1:30" s="28" customFormat="1">
      <c r="A45" s="153">
        <v>2021</v>
      </c>
      <c r="B45" s="156">
        <f t="shared" ref="B45:M45" si="27">B36/B28</f>
        <v>2.0787755751930579</v>
      </c>
      <c r="C45" s="156">
        <f t="shared" si="27"/>
        <v>2.0468411262010995</v>
      </c>
      <c r="D45" s="156">
        <f t="shared" si="27"/>
        <v>1.9420414895641693</v>
      </c>
      <c r="E45" s="156">
        <f t="shared" si="27"/>
        <v>2.0585851744593398</v>
      </c>
      <c r="F45" s="156">
        <f t="shared" si="27"/>
        <v>2.3457245888918052</v>
      </c>
      <c r="G45" s="156">
        <f t="shared" si="27"/>
        <v>2.5710913330323826</v>
      </c>
      <c r="H45" s="156">
        <f t="shared" si="27"/>
        <v>2.488066666171302</v>
      </c>
      <c r="I45" s="156">
        <f t="shared" si="27"/>
        <v>2.576238226123611</v>
      </c>
      <c r="J45" s="156">
        <f t="shared" si="27"/>
        <v>3.195095967245023</v>
      </c>
      <c r="K45" s="156">
        <f t="shared" si="27"/>
        <v>3.7874747604243453</v>
      </c>
      <c r="L45" s="156">
        <f t="shared" si="27"/>
        <v>3.1978599645401102</v>
      </c>
      <c r="M45" s="156">
        <f t="shared" si="27"/>
        <v>2.7351771355391645</v>
      </c>
      <c r="N45" s="87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30" s="28" customFormat="1">
      <c r="A46" s="153">
        <v>2022</v>
      </c>
      <c r="B46" s="156">
        <f t="shared" ref="B46:M46" si="28">B37/B29</f>
        <v>2.4439719232328172</v>
      </c>
      <c r="C46" s="156">
        <f t="shared" si="28"/>
        <v>2.4574768362275266</v>
      </c>
      <c r="D46" s="156">
        <f t="shared" si="28"/>
        <v>2.8152367018497229</v>
      </c>
      <c r="E46" s="156">
        <f t="shared" si="28"/>
        <v>3.1086485876980325</v>
      </c>
      <c r="F46" s="156">
        <f t="shared" si="28"/>
        <v>3.1340931470741307</v>
      </c>
      <c r="G46" s="156">
        <f t="shared" si="28"/>
        <v>3.0229873589848757</v>
      </c>
      <c r="H46" s="156">
        <f t="shared" si="28"/>
        <v>2.5081874368077357</v>
      </c>
      <c r="I46" s="156">
        <f t="shared" si="28"/>
        <v>2.5932901149860408</v>
      </c>
      <c r="J46" s="156">
        <f t="shared" si="28"/>
        <v>3.1485143507396636</v>
      </c>
      <c r="K46" s="156">
        <f t="shared" si="28"/>
        <v>3.5620497972550371</v>
      </c>
      <c r="L46" s="156">
        <f t="shared" si="28"/>
        <v>3.1926187527710255</v>
      </c>
      <c r="M46" s="156">
        <f t="shared" si="28"/>
        <v>2.8409421297215713</v>
      </c>
      <c r="N46" s="87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30" s="28" customFormat="1">
      <c r="A47" s="153">
        <v>2023</v>
      </c>
      <c r="B47" s="156">
        <f t="shared" ref="B47:M47" si="29">B38/B30</f>
        <v>2.6156381089439358</v>
      </c>
      <c r="C47" s="156">
        <f t="shared" si="29"/>
        <v>2.681394965222093</v>
      </c>
      <c r="D47" s="156">
        <f t="shared" si="29"/>
        <v>2.8716907542470209</v>
      </c>
      <c r="E47" s="156">
        <f t="shared" si="29"/>
        <v>2.9456284451885075</v>
      </c>
      <c r="F47" s="156">
        <f t="shared" si="29"/>
        <v>3.2169881977251404</v>
      </c>
      <c r="G47" s="156">
        <f t="shared" si="29"/>
        <v>3.0497362499675642</v>
      </c>
      <c r="H47" s="156">
        <f t="shared" si="29"/>
        <v>2.5919120992978306</v>
      </c>
      <c r="I47" s="156">
        <f t="shared" si="29"/>
        <v>2.649660800095214</v>
      </c>
      <c r="J47" s="156">
        <f t="shared" si="29"/>
        <v>3.0489992405925124</v>
      </c>
      <c r="K47" s="156">
        <f t="shared" si="29"/>
        <v>3.3341752937967675</v>
      </c>
      <c r="L47" s="156">
        <f t="shared" si="29"/>
        <v>3.0443035299091101</v>
      </c>
      <c r="M47" s="156">
        <f t="shared" si="29"/>
        <v>2.8643103190055412</v>
      </c>
      <c r="N47" s="87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30" s="28" customFormat="1">
      <c r="A48" s="153">
        <v>2024</v>
      </c>
      <c r="B48" s="156">
        <f t="shared" ref="B48:M48" si="30">B39/B31</f>
        <v>2.6611035026292331</v>
      </c>
      <c r="C48" s="156">
        <f t="shared" si="30"/>
        <v>2.7181294200848658</v>
      </c>
      <c r="D48" s="156">
        <f t="shared" si="30"/>
        <v>2.8321154951535816</v>
      </c>
      <c r="E48" s="156">
        <f t="shared" si="30"/>
        <v>2.8905736669193836</v>
      </c>
      <c r="F48" s="156">
        <f t="shared" si="30"/>
        <v>3.1493962787015044</v>
      </c>
      <c r="G48" s="156">
        <f t="shared" si="30"/>
        <v>3.0152860979136542</v>
      </c>
      <c r="H48" s="156">
        <f t="shared" si="30"/>
        <v>2.6088219146848908</v>
      </c>
      <c r="I48" s="156">
        <f t="shared" si="30"/>
        <v>2.6700579418405375</v>
      </c>
      <c r="J48" s="156">
        <f t="shared" si="30"/>
        <v>3.0026594330088825</v>
      </c>
      <c r="K48" s="156">
        <f t="shared" si="30"/>
        <v>3.3017810508954026</v>
      </c>
      <c r="L48" s="156">
        <f t="shared" si="30"/>
        <v>2.9210775376829354</v>
      </c>
      <c r="M48" s="156">
        <f t="shared" si="30"/>
        <v>2.8634936825999402</v>
      </c>
      <c r="N48" s="87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7" s="28" customFormat="1">
      <c r="A49" s="153">
        <v>2025</v>
      </c>
      <c r="B49" s="156">
        <f>B40/B32</f>
        <v>2.6161541258144005</v>
      </c>
      <c r="C49" s="156">
        <f t="shared" ref="C49:M49" si="31">C40/C32</f>
        <v>2.7178264487763926</v>
      </c>
      <c r="D49" s="156">
        <f t="shared" si="31"/>
        <v>2.7831196235544482</v>
      </c>
      <c r="E49" s="156" t="e">
        <f t="shared" si="31"/>
        <v>#DIV/0!</v>
      </c>
      <c r="F49" s="156" t="e">
        <f t="shared" si="31"/>
        <v>#DIV/0!</v>
      </c>
      <c r="G49" s="156" t="e">
        <f t="shared" si="31"/>
        <v>#DIV/0!</v>
      </c>
      <c r="H49" s="156" t="e">
        <f t="shared" si="31"/>
        <v>#DIV/0!</v>
      </c>
      <c r="I49" s="156" t="e">
        <f t="shared" si="31"/>
        <v>#DIV/0!</v>
      </c>
      <c r="J49" s="156" t="e">
        <f t="shared" si="31"/>
        <v>#DIV/0!</v>
      </c>
      <c r="K49" s="156" t="e">
        <f t="shared" si="31"/>
        <v>#DIV/0!</v>
      </c>
      <c r="L49" s="156" t="e">
        <f t="shared" si="31"/>
        <v>#DIV/0!</v>
      </c>
      <c r="M49" s="156" t="e">
        <f t="shared" si="31"/>
        <v>#DIV/0!</v>
      </c>
      <c r="N49" s="87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7" s="23" customFormat="1">
      <c r="A50" s="68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87"/>
    </row>
    <row r="51" spans="1:27" s="23" customFormat="1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</row>
    <row r="52" spans="1:27" s="23" customFormat="1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</row>
    <row r="53" spans="1:27" s="23" customFormat="1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</row>
    <row r="54" spans="1:27" s="23" customFormat="1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</row>
    <row r="55" spans="1:27" s="23" customFormat="1">
      <c r="AA55"/>
    </row>
    <row r="56" spans="1:27" s="23" customFormat="1">
      <c r="AA56"/>
    </row>
    <row r="57" spans="1:27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7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</row>
    <row r="59" spans="1:27"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</row>
  </sheetData>
  <sheetProtection algorithmName="SHA-512" hashValue="PKTiP9uWozmJH7AXbPJJQQBAJRB7ERpodnhlr/XLqQ9WWfvYpnKS+G/rDTE/6JzHLnEHmsSBFTRXOrZ6qRdX4Q==" saltValue="kZ9e2xN5X/ZMgAf8DjkLK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ignoredErrors>
    <ignoredError sqref="E48:F48 G48:L48" evalError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77"/>
  <sheetViews>
    <sheetView showGridLines="0" topLeftCell="A39" zoomScale="85" zoomScaleNormal="85" workbookViewId="0">
      <selection activeCell="P87" sqref="P87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31" t="s">
        <v>79</v>
      </c>
      <c r="C6" s="200" t="s">
        <v>15</v>
      </c>
      <c r="D6" s="201"/>
      <c r="E6" s="202"/>
      <c r="F6" s="200" t="s">
        <v>16</v>
      </c>
      <c r="G6" s="201"/>
      <c r="H6" s="202"/>
      <c r="I6" s="233" t="s">
        <v>17</v>
      </c>
      <c r="J6" s="234"/>
      <c r="K6" s="235"/>
      <c r="L6" s="200" t="s">
        <v>18</v>
      </c>
      <c r="M6" s="201"/>
      <c r="N6" s="202"/>
      <c r="O6" s="200" t="s">
        <v>19</v>
      </c>
      <c r="P6" s="201"/>
      <c r="Q6" s="267"/>
    </row>
    <row r="7" spans="2:17">
      <c r="B7" s="232"/>
      <c r="C7" s="203"/>
      <c r="D7" s="204"/>
      <c r="E7" s="205"/>
      <c r="F7" s="203"/>
      <c r="G7" s="204"/>
      <c r="H7" s="205"/>
      <c r="I7" s="236"/>
      <c r="J7" s="237"/>
      <c r="K7" s="238"/>
      <c r="L7" s="203"/>
      <c r="M7" s="204"/>
      <c r="N7" s="205"/>
      <c r="O7" s="203"/>
      <c r="P7" s="204"/>
      <c r="Q7" s="268"/>
    </row>
    <row r="8" spans="2:17" ht="15.75" customHeight="1">
      <c r="B8" s="115" t="s">
        <v>80</v>
      </c>
      <c r="C8" s="269" t="s">
        <v>82</v>
      </c>
      <c r="D8" s="207"/>
      <c r="E8" s="208"/>
      <c r="F8" s="257">
        <v>8234</v>
      </c>
      <c r="G8" s="245"/>
      <c r="H8" s="246"/>
      <c r="I8" s="270" t="s">
        <v>40</v>
      </c>
      <c r="J8" s="207"/>
      <c r="K8" s="208"/>
      <c r="L8" s="271" t="s">
        <v>47</v>
      </c>
      <c r="M8" s="215"/>
      <c r="N8" s="216"/>
      <c r="O8" s="270" t="s">
        <v>41</v>
      </c>
      <c r="P8" s="207"/>
      <c r="Q8" s="208"/>
    </row>
    <row r="9" spans="2:17" ht="15" customHeight="1">
      <c r="B9" s="115" t="s">
        <v>81</v>
      </c>
      <c r="C9" s="269" t="s">
        <v>83</v>
      </c>
      <c r="D9" s="207"/>
      <c r="E9" s="208"/>
      <c r="F9" s="257">
        <v>4566</v>
      </c>
      <c r="G9" s="245"/>
      <c r="H9" s="246"/>
      <c r="I9" s="270" t="s">
        <v>42</v>
      </c>
      <c r="J9" s="207"/>
      <c r="K9" s="208"/>
      <c r="L9" s="271" t="s">
        <v>48</v>
      </c>
      <c r="M9" s="215"/>
      <c r="N9" s="216"/>
      <c r="O9" s="270" t="s">
        <v>41</v>
      </c>
      <c r="P9" s="207"/>
      <c r="Q9" s="208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31" t="s">
        <v>79</v>
      </c>
      <c r="C13" s="200" t="s">
        <v>15</v>
      </c>
      <c r="D13" s="201"/>
      <c r="E13" s="202"/>
      <c r="F13" s="200" t="s">
        <v>16</v>
      </c>
      <c r="G13" s="201"/>
      <c r="H13" s="202"/>
      <c r="I13" s="233" t="s">
        <v>207</v>
      </c>
      <c r="J13" s="234"/>
      <c r="K13" s="235"/>
      <c r="L13" s="200" t="s">
        <v>18</v>
      </c>
      <c r="M13" s="201"/>
      <c r="N13" s="202"/>
      <c r="O13" s="200" t="s">
        <v>19</v>
      </c>
      <c r="P13" s="201"/>
      <c r="Q13" s="267"/>
    </row>
    <row r="14" spans="2:17" ht="15" customHeight="1">
      <c r="B14" s="232"/>
      <c r="C14" s="203"/>
      <c r="D14" s="204"/>
      <c r="E14" s="205"/>
      <c r="F14" s="203"/>
      <c r="G14" s="204"/>
      <c r="H14" s="205"/>
      <c r="I14" s="236"/>
      <c r="J14" s="237"/>
      <c r="K14" s="238"/>
      <c r="L14" s="203"/>
      <c r="M14" s="204"/>
      <c r="N14" s="205"/>
      <c r="O14" s="203"/>
      <c r="P14" s="204"/>
      <c r="Q14" s="268"/>
    </row>
    <row r="15" spans="2:17" ht="15" customHeight="1">
      <c r="B15" s="115" t="s">
        <v>80</v>
      </c>
      <c r="C15" s="269" t="s">
        <v>84</v>
      </c>
      <c r="D15" s="207"/>
      <c r="E15" s="208"/>
      <c r="F15" s="257">
        <v>6934</v>
      </c>
      <c r="G15" s="245"/>
      <c r="H15" s="246"/>
      <c r="I15" s="270" t="s">
        <v>39</v>
      </c>
      <c r="J15" s="207"/>
      <c r="K15" s="208"/>
      <c r="L15" s="271" t="s">
        <v>47</v>
      </c>
      <c r="M15" s="215"/>
      <c r="N15" s="216"/>
      <c r="O15" s="270" t="s">
        <v>36</v>
      </c>
      <c r="P15" s="207"/>
      <c r="Q15" s="208"/>
    </row>
    <row r="16" spans="2:17" ht="15" customHeight="1">
      <c r="B16" s="115" t="s">
        <v>81</v>
      </c>
      <c r="C16" s="269" t="s">
        <v>85</v>
      </c>
      <c r="D16" s="274"/>
      <c r="E16" s="275"/>
      <c r="F16" s="257">
        <v>4281</v>
      </c>
      <c r="G16" s="245"/>
      <c r="H16" s="246"/>
      <c r="I16" s="270" t="s">
        <v>34</v>
      </c>
      <c r="J16" s="207"/>
      <c r="K16" s="208"/>
      <c r="L16" s="271" t="s">
        <v>49</v>
      </c>
      <c r="M16" s="272"/>
      <c r="N16" s="273"/>
      <c r="O16" s="270" t="s">
        <v>37</v>
      </c>
      <c r="P16" s="207"/>
      <c r="Q16" s="208"/>
    </row>
    <row r="17" spans="2:17" ht="15" customHeight="1">
      <c r="B17" s="115" t="s">
        <v>88</v>
      </c>
      <c r="C17" s="269" t="s">
        <v>86</v>
      </c>
      <c r="D17" s="207"/>
      <c r="E17" s="208"/>
      <c r="F17" s="257">
        <v>266</v>
      </c>
      <c r="G17" s="245"/>
      <c r="H17" s="246"/>
      <c r="I17" s="270" t="s">
        <v>35</v>
      </c>
      <c r="J17" s="207"/>
      <c r="K17" s="208"/>
      <c r="L17" s="271" t="s">
        <v>50</v>
      </c>
      <c r="M17" s="215"/>
      <c r="N17" s="216"/>
      <c r="O17" s="270" t="s">
        <v>38</v>
      </c>
      <c r="P17" s="207"/>
      <c r="Q17" s="208"/>
    </row>
    <row r="18" spans="2:17" ht="15" customHeight="1">
      <c r="B18" s="115" t="s">
        <v>89</v>
      </c>
      <c r="C18" s="269" t="s">
        <v>87</v>
      </c>
      <c r="D18" s="207"/>
      <c r="E18" s="208"/>
      <c r="F18" s="257">
        <v>7334</v>
      </c>
      <c r="G18" s="245"/>
      <c r="H18" s="246"/>
      <c r="I18" s="278" t="s">
        <v>66</v>
      </c>
      <c r="J18" s="207"/>
      <c r="K18" s="208"/>
      <c r="L18" s="271" t="s">
        <v>67</v>
      </c>
      <c r="M18" s="215"/>
      <c r="N18" s="216"/>
      <c r="O18" s="279" t="s">
        <v>68</v>
      </c>
      <c r="P18" s="280"/>
      <c r="Q18" s="281"/>
    </row>
    <row r="20" spans="2:17">
      <c r="B20" s="9" t="s">
        <v>220</v>
      </c>
    </row>
    <row r="22" spans="2:17">
      <c r="B22" s="231" t="s">
        <v>79</v>
      </c>
      <c r="C22" s="200" t="s">
        <v>15</v>
      </c>
      <c r="D22" s="201"/>
      <c r="E22" s="202"/>
      <c r="F22" s="200" t="s">
        <v>16</v>
      </c>
      <c r="G22" s="201"/>
      <c r="H22" s="202"/>
      <c r="I22" s="233" t="s">
        <v>17</v>
      </c>
      <c r="J22" s="234"/>
      <c r="K22" s="235"/>
      <c r="L22" s="200" t="s">
        <v>18</v>
      </c>
      <c r="M22" s="201"/>
      <c r="N22" s="202"/>
      <c r="O22" s="200" t="s">
        <v>19</v>
      </c>
      <c r="P22" s="201"/>
      <c r="Q22" s="202"/>
    </row>
    <row r="23" spans="2:17">
      <c r="B23" s="232"/>
      <c r="C23" s="203"/>
      <c r="D23" s="204"/>
      <c r="E23" s="205"/>
      <c r="F23" s="203"/>
      <c r="G23" s="204"/>
      <c r="H23" s="205"/>
      <c r="I23" s="236"/>
      <c r="J23" s="237"/>
      <c r="K23" s="238"/>
      <c r="L23" s="203"/>
      <c r="M23" s="204"/>
      <c r="N23" s="205"/>
      <c r="O23" s="203"/>
      <c r="P23" s="204"/>
      <c r="Q23" s="205"/>
    </row>
    <row r="24" spans="2:17">
      <c r="B24" s="115" t="s">
        <v>80</v>
      </c>
      <c r="C24" s="264" t="s">
        <v>123</v>
      </c>
      <c r="D24" s="207"/>
      <c r="E24" s="208"/>
      <c r="F24" s="244">
        <v>4642</v>
      </c>
      <c r="G24" s="245"/>
      <c r="H24" s="246"/>
      <c r="I24" s="264" t="s">
        <v>124</v>
      </c>
      <c r="J24" s="207"/>
      <c r="K24" s="208"/>
      <c r="L24" s="282" t="s">
        <v>117</v>
      </c>
      <c r="M24" s="215"/>
      <c r="N24" s="216"/>
      <c r="O24" s="283" t="s">
        <v>95</v>
      </c>
      <c r="P24" s="248"/>
      <c r="Q24" s="249"/>
    </row>
    <row r="25" spans="2:17" ht="15" customHeight="1">
      <c r="B25" s="115" t="s">
        <v>81</v>
      </c>
      <c r="C25" s="269" t="s">
        <v>90</v>
      </c>
      <c r="D25" s="207"/>
      <c r="E25" s="208"/>
      <c r="F25" s="257">
        <v>186</v>
      </c>
      <c r="G25" s="245"/>
      <c r="H25" s="246"/>
      <c r="I25" s="269" t="s">
        <v>97</v>
      </c>
      <c r="J25" s="207"/>
      <c r="K25" s="208"/>
      <c r="L25" s="276" t="s">
        <v>93</v>
      </c>
      <c r="M25" s="215"/>
      <c r="N25" s="216"/>
      <c r="O25" s="277" t="s">
        <v>95</v>
      </c>
      <c r="P25" s="261"/>
      <c r="Q25" s="262"/>
    </row>
    <row r="26" spans="2:17">
      <c r="B26" s="115" t="s">
        <v>88</v>
      </c>
      <c r="C26" s="269" t="s">
        <v>91</v>
      </c>
      <c r="D26" s="274"/>
      <c r="E26" s="275"/>
      <c r="F26" s="257">
        <v>3134</v>
      </c>
      <c r="G26" s="245"/>
      <c r="H26" s="246"/>
      <c r="I26" s="269" t="s">
        <v>98</v>
      </c>
      <c r="J26" s="207"/>
      <c r="K26" s="208"/>
      <c r="L26" s="276" t="s">
        <v>48</v>
      </c>
      <c r="M26" s="272"/>
      <c r="N26" s="273"/>
      <c r="O26" s="277" t="s">
        <v>95</v>
      </c>
      <c r="P26" s="261"/>
      <c r="Q26" s="262"/>
    </row>
    <row r="27" spans="2:17" ht="15" customHeight="1">
      <c r="B27" s="116" t="s">
        <v>89</v>
      </c>
      <c r="C27" s="269" t="s">
        <v>92</v>
      </c>
      <c r="D27" s="207"/>
      <c r="E27" s="208"/>
      <c r="F27" s="257">
        <v>4687</v>
      </c>
      <c r="G27" s="245"/>
      <c r="H27" s="246"/>
      <c r="I27" s="269" t="s">
        <v>99</v>
      </c>
      <c r="J27" s="207"/>
      <c r="K27" s="208"/>
      <c r="L27" s="276" t="s">
        <v>94</v>
      </c>
      <c r="M27" s="215"/>
      <c r="N27" s="216"/>
      <c r="O27" s="277" t="s">
        <v>96</v>
      </c>
      <c r="P27" s="261"/>
      <c r="Q27" s="262"/>
    </row>
    <row r="28" spans="2:17">
      <c r="B28" s="115" t="s">
        <v>105</v>
      </c>
      <c r="C28" s="256" t="s">
        <v>101</v>
      </c>
      <c r="D28" s="207"/>
      <c r="E28" s="208"/>
      <c r="F28" s="257">
        <v>5653</v>
      </c>
      <c r="G28" s="245"/>
      <c r="H28" s="246"/>
      <c r="I28" s="256" t="s">
        <v>102</v>
      </c>
      <c r="J28" s="207"/>
      <c r="K28" s="208"/>
      <c r="L28" s="259" t="s">
        <v>47</v>
      </c>
      <c r="M28" s="215"/>
      <c r="N28" s="216"/>
      <c r="O28" s="284" t="s">
        <v>103</v>
      </c>
      <c r="P28" s="261"/>
      <c r="Q28" s="262"/>
    </row>
    <row r="29" spans="2:17">
      <c r="B29" s="116" t="s">
        <v>106</v>
      </c>
      <c r="C29" s="269" t="s">
        <v>109</v>
      </c>
      <c r="D29" s="207"/>
      <c r="E29" s="208"/>
      <c r="F29" s="257">
        <v>1299</v>
      </c>
      <c r="G29" s="245"/>
      <c r="H29" s="246"/>
      <c r="I29" s="258" t="s">
        <v>118</v>
      </c>
      <c r="J29" s="207"/>
      <c r="K29" s="208"/>
      <c r="L29" s="276" t="s">
        <v>50</v>
      </c>
      <c r="M29" s="215"/>
      <c r="N29" s="216"/>
      <c r="O29" s="260" t="s">
        <v>113</v>
      </c>
      <c r="P29" s="261"/>
      <c r="Q29" s="262"/>
    </row>
    <row r="30" spans="2:17">
      <c r="B30" s="115" t="s">
        <v>107</v>
      </c>
      <c r="C30" s="256" t="s">
        <v>110</v>
      </c>
      <c r="D30" s="207"/>
      <c r="E30" s="208"/>
      <c r="F30" s="257">
        <v>4439</v>
      </c>
      <c r="G30" s="245"/>
      <c r="H30" s="246"/>
      <c r="I30" s="258" t="s">
        <v>119</v>
      </c>
      <c r="J30" s="207"/>
      <c r="K30" s="208"/>
      <c r="L30" s="259" t="s">
        <v>117</v>
      </c>
      <c r="M30" s="215"/>
      <c r="N30" s="216"/>
      <c r="O30" s="260" t="s">
        <v>113</v>
      </c>
      <c r="P30" s="261"/>
      <c r="Q30" s="262"/>
    </row>
    <row r="31" spans="2:17">
      <c r="B31" s="116" t="s">
        <v>108</v>
      </c>
      <c r="C31" s="269" t="s">
        <v>111</v>
      </c>
      <c r="D31" s="207"/>
      <c r="E31" s="208"/>
      <c r="F31" s="257">
        <v>22710</v>
      </c>
      <c r="G31" s="245"/>
      <c r="H31" s="246"/>
      <c r="I31" s="258" t="s">
        <v>120</v>
      </c>
      <c r="J31" s="207"/>
      <c r="K31" s="208"/>
      <c r="L31" s="276" t="s">
        <v>116</v>
      </c>
      <c r="M31" s="215"/>
      <c r="N31" s="216"/>
      <c r="O31" s="260" t="s">
        <v>113</v>
      </c>
      <c r="P31" s="261"/>
      <c r="Q31" s="262"/>
    </row>
    <row r="32" spans="2:17">
      <c r="B32" s="116" t="s">
        <v>122</v>
      </c>
      <c r="C32" s="256" t="s">
        <v>112</v>
      </c>
      <c r="D32" s="207"/>
      <c r="E32" s="208"/>
      <c r="F32" s="257">
        <v>617</v>
      </c>
      <c r="G32" s="245"/>
      <c r="H32" s="246"/>
      <c r="I32" s="258" t="s">
        <v>121</v>
      </c>
      <c r="J32" s="207"/>
      <c r="K32" s="208"/>
      <c r="L32" s="259" t="s">
        <v>115</v>
      </c>
      <c r="M32" s="215"/>
      <c r="N32" s="216"/>
      <c r="O32" s="260" t="s">
        <v>114</v>
      </c>
      <c r="P32" s="261"/>
      <c r="Q32" s="262"/>
    </row>
    <row r="33" spans="2:17">
      <c r="B33" s="117" t="s">
        <v>125</v>
      </c>
      <c r="C33" s="256" t="s">
        <v>126</v>
      </c>
      <c r="D33" s="207"/>
      <c r="E33" s="208"/>
      <c r="F33" s="257">
        <v>24547</v>
      </c>
      <c r="G33" s="245"/>
      <c r="H33" s="246"/>
      <c r="I33" s="264" t="s">
        <v>120</v>
      </c>
      <c r="J33" s="207"/>
      <c r="K33" s="208"/>
      <c r="L33" s="259" t="s">
        <v>93</v>
      </c>
      <c r="M33" s="215"/>
      <c r="N33" s="216"/>
      <c r="O33" s="283" t="s">
        <v>127</v>
      </c>
      <c r="P33" s="261"/>
      <c r="Q33" s="262"/>
    </row>
    <row r="34" spans="2:17">
      <c r="B34" s="118" t="s">
        <v>129</v>
      </c>
      <c r="C34" s="263" t="s">
        <v>130</v>
      </c>
      <c r="D34" s="207"/>
      <c r="E34" s="208"/>
      <c r="F34" s="257">
        <v>5783</v>
      </c>
      <c r="G34" s="245"/>
      <c r="H34" s="246"/>
      <c r="I34" s="263" t="s">
        <v>131</v>
      </c>
      <c r="J34" s="207"/>
      <c r="K34" s="208"/>
      <c r="L34" s="265" t="s">
        <v>47</v>
      </c>
      <c r="M34" s="215"/>
      <c r="N34" s="216"/>
      <c r="O34" s="266" t="s">
        <v>132</v>
      </c>
      <c r="P34" s="261"/>
      <c r="Q34" s="262"/>
    </row>
    <row r="36" spans="2:17">
      <c r="B36" s="9" t="s">
        <v>221</v>
      </c>
    </row>
    <row r="38" spans="2:17">
      <c r="B38" s="231" t="s">
        <v>79</v>
      </c>
      <c r="C38" s="200" t="s">
        <v>15</v>
      </c>
      <c r="D38" s="201"/>
      <c r="E38" s="202"/>
      <c r="F38" s="200" t="s">
        <v>16</v>
      </c>
      <c r="G38" s="201"/>
      <c r="H38" s="202"/>
      <c r="I38" s="233" t="s">
        <v>17</v>
      </c>
      <c r="J38" s="234"/>
      <c r="K38" s="235"/>
      <c r="L38" s="200" t="s">
        <v>18</v>
      </c>
      <c r="M38" s="201"/>
      <c r="N38" s="202"/>
      <c r="O38" s="200" t="s">
        <v>19</v>
      </c>
      <c r="P38" s="201"/>
      <c r="Q38" s="202"/>
    </row>
    <row r="39" spans="2:17">
      <c r="B39" s="232"/>
      <c r="C39" s="203"/>
      <c r="D39" s="204"/>
      <c r="E39" s="205"/>
      <c r="F39" s="203"/>
      <c r="G39" s="204"/>
      <c r="H39" s="205"/>
      <c r="I39" s="236"/>
      <c r="J39" s="237"/>
      <c r="K39" s="238"/>
      <c r="L39" s="203"/>
      <c r="M39" s="204"/>
      <c r="N39" s="205"/>
      <c r="O39" s="203"/>
      <c r="P39" s="204"/>
      <c r="Q39" s="205"/>
    </row>
    <row r="40" spans="2:17">
      <c r="B40" s="115" t="s">
        <v>80</v>
      </c>
      <c r="C40" s="252" t="s">
        <v>133</v>
      </c>
      <c r="D40" s="207"/>
      <c r="E40" s="208"/>
      <c r="F40" s="244">
        <v>10570</v>
      </c>
      <c r="G40" s="245"/>
      <c r="H40" s="246"/>
      <c r="I40" s="252" t="s">
        <v>135</v>
      </c>
      <c r="J40" s="207"/>
      <c r="K40" s="208"/>
      <c r="L40" s="253" t="s">
        <v>115</v>
      </c>
      <c r="M40" s="215"/>
      <c r="N40" s="216"/>
      <c r="O40" s="254" t="s">
        <v>134</v>
      </c>
      <c r="P40" s="248"/>
      <c r="Q40" s="249"/>
    </row>
    <row r="41" spans="2:17">
      <c r="B41" s="115" t="s">
        <v>81</v>
      </c>
      <c r="C41" s="250" t="s">
        <v>139</v>
      </c>
      <c r="D41" s="207"/>
      <c r="E41" s="208"/>
      <c r="F41" s="244">
        <v>10089</v>
      </c>
      <c r="G41" s="245"/>
      <c r="H41" s="246"/>
      <c r="I41" s="250" t="s">
        <v>144</v>
      </c>
      <c r="J41" s="207"/>
      <c r="K41" s="208"/>
      <c r="L41" s="253" t="s">
        <v>115</v>
      </c>
      <c r="M41" s="215"/>
      <c r="N41" s="216"/>
      <c r="O41" s="255" t="s">
        <v>140</v>
      </c>
      <c r="P41" s="248"/>
      <c r="Q41" s="249"/>
    </row>
    <row r="42" spans="2:17" ht="15" customHeight="1">
      <c r="B42" s="115" t="s">
        <v>88</v>
      </c>
      <c r="C42" s="250" t="s">
        <v>141</v>
      </c>
      <c r="D42" s="207"/>
      <c r="E42" s="208"/>
      <c r="F42" s="244">
        <v>3707</v>
      </c>
      <c r="G42" s="245"/>
      <c r="H42" s="246"/>
      <c r="I42" s="250" t="s">
        <v>145</v>
      </c>
      <c r="J42" s="207"/>
      <c r="K42" s="208"/>
      <c r="L42" s="251" t="s">
        <v>48</v>
      </c>
      <c r="M42" s="215"/>
      <c r="N42" s="216"/>
      <c r="O42" s="255" t="s">
        <v>140</v>
      </c>
      <c r="P42" s="248"/>
      <c r="Q42" s="249"/>
    </row>
    <row r="43" spans="2:17">
      <c r="B43" s="115" t="s">
        <v>89</v>
      </c>
      <c r="C43" s="250" t="s">
        <v>142</v>
      </c>
      <c r="D43" s="207"/>
      <c r="E43" s="208"/>
      <c r="F43" s="244">
        <v>173</v>
      </c>
      <c r="G43" s="245"/>
      <c r="H43" s="246"/>
      <c r="I43" s="250" t="s">
        <v>120</v>
      </c>
      <c r="J43" s="207"/>
      <c r="K43" s="208"/>
      <c r="L43" s="251" t="s">
        <v>50</v>
      </c>
      <c r="M43" s="215"/>
      <c r="N43" s="216"/>
      <c r="O43" s="255" t="s">
        <v>143</v>
      </c>
      <c r="P43" s="248"/>
      <c r="Q43" s="249"/>
    </row>
    <row r="44" spans="2:17">
      <c r="B44" s="115" t="s">
        <v>105</v>
      </c>
      <c r="C44" s="285" t="s">
        <v>147</v>
      </c>
      <c r="D44" s="207"/>
      <c r="E44" s="208"/>
      <c r="F44" s="244">
        <v>9080</v>
      </c>
      <c r="G44" s="245"/>
      <c r="H44" s="246"/>
      <c r="I44" s="285" t="s">
        <v>149</v>
      </c>
      <c r="J44" s="207"/>
      <c r="K44" s="208"/>
      <c r="L44" s="286" t="s">
        <v>117</v>
      </c>
      <c r="M44" s="215"/>
      <c r="N44" s="216"/>
      <c r="O44" s="287" t="s">
        <v>148</v>
      </c>
      <c r="P44" s="248"/>
      <c r="Q44" s="249"/>
    </row>
    <row r="45" spans="2:17">
      <c r="B45" s="115" t="s">
        <v>106</v>
      </c>
      <c r="C45" s="285" t="s">
        <v>150</v>
      </c>
      <c r="D45" s="207"/>
      <c r="E45" s="208"/>
      <c r="F45" s="244">
        <v>9028</v>
      </c>
      <c r="G45" s="245"/>
      <c r="H45" s="246"/>
      <c r="I45" s="285" t="s">
        <v>153</v>
      </c>
      <c r="J45" s="207"/>
      <c r="K45" s="208"/>
      <c r="L45" s="286" t="s">
        <v>151</v>
      </c>
      <c r="M45" s="215"/>
      <c r="N45" s="216"/>
      <c r="O45" s="287" t="s">
        <v>152</v>
      </c>
      <c r="P45" s="248"/>
      <c r="Q45" s="249"/>
    </row>
    <row r="46" spans="2:17">
      <c r="B46" s="115" t="s">
        <v>107</v>
      </c>
      <c r="C46" s="225" t="s">
        <v>154</v>
      </c>
      <c r="D46" s="207"/>
      <c r="E46" s="208"/>
      <c r="F46" s="244">
        <v>9236</v>
      </c>
      <c r="G46" s="245"/>
      <c r="H46" s="246"/>
      <c r="I46" s="225" t="s">
        <v>156</v>
      </c>
      <c r="J46" s="207"/>
      <c r="K46" s="208"/>
      <c r="L46" s="226" t="s">
        <v>115</v>
      </c>
      <c r="M46" s="215"/>
      <c r="N46" s="216"/>
      <c r="O46" s="247" t="s">
        <v>155</v>
      </c>
      <c r="P46" s="248"/>
      <c r="Q46" s="249"/>
    </row>
    <row r="47" spans="2:17">
      <c r="B47" s="115" t="s">
        <v>108</v>
      </c>
      <c r="C47" s="225" t="s">
        <v>157</v>
      </c>
      <c r="D47" s="207"/>
      <c r="E47" s="208"/>
      <c r="F47" s="244">
        <v>6744</v>
      </c>
      <c r="G47" s="245"/>
      <c r="H47" s="246"/>
      <c r="I47" s="225" t="s">
        <v>158</v>
      </c>
      <c r="J47" s="207"/>
      <c r="K47" s="208"/>
      <c r="L47" s="226" t="s">
        <v>117</v>
      </c>
      <c r="M47" s="215"/>
      <c r="N47" s="216"/>
      <c r="O47" s="247" t="s">
        <v>155</v>
      </c>
      <c r="P47" s="248"/>
      <c r="Q47" s="249"/>
    </row>
    <row r="49" spans="2:17">
      <c r="B49" s="9" t="s">
        <v>222</v>
      </c>
    </row>
    <row r="51" spans="2:17">
      <c r="B51" s="231" t="s">
        <v>79</v>
      </c>
      <c r="C51" s="200" t="s">
        <v>15</v>
      </c>
      <c r="D51" s="201"/>
      <c r="E51" s="202"/>
      <c r="F51" s="200" t="s">
        <v>16</v>
      </c>
      <c r="G51" s="201"/>
      <c r="H51" s="202"/>
      <c r="I51" s="233" t="s">
        <v>17</v>
      </c>
      <c r="J51" s="234"/>
      <c r="K51" s="235"/>
      <c r="L51" s="200" t="s">
        <v>18</v>
      </c>
      <c r="M51" s="201"/>
      <c r="N51" s="202"/>
      <c r="O51" s="200" t="s">
        <v>19</v>
      </c>
      <c r="P51" s="201"/>
      <c r="Q51" s="202"/>
    </row>
    <row r="52" spans="2:17">
      <c r="B52" s="232"/>
      <c r="C52" s="203"/>
      <c r="D52" s="204"/>
      <c r="E52" s="205"/>
      <c r="F52" s="203"/>
      <c r="G52" s="204"/>
      <c r="H52" s="205"/>
      <c r="I52" s="236"/>
      <c r="J52" s="237"/>
      <c r="K52" s="238"/>
      <c r="L52" s="203"/>
      <c r="M52" s="204"/>
      <c r="N52" s="205"/>
      <c r="O52" s="203"/>
      <c r="P52" s="204"/>
      <c r="Q52" s="205"/>
    </row>
    <row r="53" spans="2:17" ht="15" customHeight="1">
      <c r="B53" s="119" t="s">
        <v>80</v>
      </c>
      <c r="C53" s="242" t="s">
        <v>161</v>
      </c>
      <c r="D53" s="207"/>
      <c r="E53" s="208"/>
      <c r="F53" s="210">
        <v>7796</v>
      </c>
      <c r="G53" s="211"/>
      <c r="H53" s="212"/>
      <c r="I53" s="242" t="s">
        <v>163</v>
      </c>
      <c r="J53" s="207"/>
      <c r="K53" s="208"/>
      <c r="L53" s="243" t="s">
        <v>48</v>
      </c>
      <c r="M53" s="215"/>
      <c r="N53" s="216"/>
      <c r="O53" s="227" t="s">
        <v>162</v>
      </c>
      <c r="P53" s="218"/>
      <c r="Q53" s="219"/>
    </row>
    <row r="54" spans="2:17" ht="15" customHeight="1">
      <c r="B54" s="119" t="s">
        <v>81</v>
      </c>
      <c r="C54" s="228" t="s">
        <v>202</v>
      </c>
      <c r="D54" s="207"/>
      <c r="E54" s="208"/>
      <c r="F54" s="210">
        <v>21604</v>
      </c>
      <c r="G54" s="211"/>
      <c r="H54" s="212"/>
      <c r="I54" s="242" t="s">
        <v>144</v>
      </c>
      <c r="J54" s="207"/>
      <c r="K54" s="208"/>
      <c r="L54" s="243" t="s">
        <v>166</v>
      </c>
      <c r="M54" s="215"/>
      <c r="N54" s="216"/>
      <c r="O54" s="227" t="s">
        <v>167</v>
      </c>
      <c r="P54" s="218"/>
      <c r="Q54" s="219"/>
    </row>
    <row r="55" spans="2:17" ht="15" customHeight="1">
      <c r="B55" s="119" t="s">
        <v>88</v>
      </c>
      <c r="C55" s="228" t="s">
        <v>203</v>
      </c>
      <c r="D55" s="207"/>
      <c r="E55" s="208"/>
      <c r="F55" s="210">
        <v>7933</v>
      </c>
      <c r="G55" s="211"/>
      <c r="H55" s="212"/>
      <c r="I55" s="242" t="s">
        <v>171</v>
      </c>
      <c r="J55" s="207"/>
      <c r="K55" s="208"/>
      <c r="L55" s="243" t="s">
        <v>115</v>
      </c>
      <c r="M55" s="215"/>
      <c r="N55" s="216"/>
      <c r="O55" s="227" t="s">
        <v>173</v>
      </c>
      <c r="P55" s="218"/>
      <c r="Q55" s="219"/>
    </row>
    <row r="56" spans="2:17" ht="15" customHeight="1">
      <c r="B56" s="119" t="s">
        <v>89</v>
      </c>
      <c r="C56" s="228" t="s">
        <v>201</v>
      </c>
      <c r="D56" s="207"/>
      <c r="E56" s="208"/>
      <c r="F56" s="210">
        <v>3718</v>
      </c>
      <c r="G56" s="211"/>
      <c r="H56" s="212"/>
      <c r="I56" s="242" t="s">
        <v>172</v>
      </c>
      <c r="J56" s="207"/>
      <c r="K56" s="208"/>
      <c r="L56" s="243" t="s">
        <v>115</v>
      </c>
      <c r="M56" s="215"/>
      <c r="N56" s="216"/>
      <c r="O56" s="227" t="s">
        <v>174</v>
      </c>
      <c r="P56" s="218"/>
      <c r="Q56" s="219"/>
    </row>
    <row r="57" spans="2:17" ht="15" customHeight="1">
      <c r="B57" s="119" t="s">
        <v>105</v>
      </c>
      <c r="C57" s="242" t="s">
        <v>176</v>
      </c>
      <c r="D57" s="207"/>
      <c r="E57" s="208"/>
      <c r="F57" s="210">
        <v>11432</v>
      </c>
      <c r="G57" s="211"/>
      <c r="H57" s="212"/>
      <c r="I57" s="242" t="s">
        <v>177</v>
      </c>
      <c r="J57" s="207"/>
      <c r="K57" s="208"/>
      <c r="L57" s="243" t="s">
        <v>47</v>
      </c>
      <c r="M57" s="215"/>
      <c r="N57" s="216"/>
      <c r="O57" s="227" t="s">
        <v>174</v>
      </c>
      <c r="P57" s="218"/>
      <c r="Q57" s="219"/>
    </row>
    <row r="58" spans="2:17">
      <c r="B58" s="119" t="s">
        <v>106</v>
      </c>
      <c r="C58" s="228" t="s">
        <v>200</v>
      </c>
      <c r="D58" s="207"/>
      <c r="E58" s="208"/>
      <c r="F58" s="210">
        <v>21241</v>
      </c>
      <c r="G58" s="211"/>
      <c r="H58" s="212"/>
      <c r="I58" s="242" t="s">
        <v>169</v>
      </c>
      <c r="J58" s="207"/>
      <c r="K58" s="208"/>
      <c r="L58" s="243" t="s">
        <v>117</v>
      </c>
      <c r="M58" s="215"/>
      <c r="N58" s="216"/>
      <c r="O58" s="227" t="s">
        <v>170</v>
      </c>
      <c r="P58" s="218"/>
      <c r="Q58" s="219"/>
    </row>
    <row r="59" spans="2:17">
      <c r="B59" s="119" t="s">
        <v>107</v>
      </c>
      <c r="C59" s="228" t="s">
        <v>199</v>
      </c>
      <c r="D59" s="207"/>
      <c r="E59" s="208"/>
      <c r="F59" s="210">
        <v>9298</v>
      </c>
      <c r="G59" s="211"/>
      <c r="H59" s="212"/>
      <c r="I59" s="242" t="s">
        <v>178</v>
      </c>
      <c r="J59" s="207"/>
      <c r="K59" s="208"/>
      <c r="L59" s="243" t="s">
        <v>179</v>
      </c>
      <c r="M59" s="215"/>
      <c r="N59" s="216"/>
      <c r="O59" s="227" t="s">
        <v>180</v>
      </c>
      <c r="P59" s="218"/>
      <c r="Q59" s="219"/>
    </row>
    <row r="60" spans="2:17">
      <c r="B60" s="120" t="s">
        <v>108</v>
      </c>
      <c r="C60" s="206" t="s">
        <v>182</v>
      </c>
      <c r="D60" s="207"/>
      <c r="E60" s="208"/>
      <c r="F60" s="210">
        <v>11047</v>
      </c>
      <c r="G60" s="211"/>
      <c r="H60" s="212"/>
      <c r="I60" s="288" t="s">
        <v>181</v>
      </c>
      <c r="J60" s="207"/>
      <c r="K60" s="208"/>
      <c r="L60" s="229" t="s">
        <v>115</v>
      </c>
      <c r="M60" s="215"/>
      <c r="N60" s="216"/>
      <c r="O60" s="227" t="s">
        <v>180</v>
      </c>
      <c r="P60" s="218"/>
      <c r="Q60" s="219"/>
    </row>
    <row r="63" spans="2:17">
      <c r="B63" s="9" t="s">
        <v>223</v>
      </c>
    </row>
    <row r="65" spans="2:17">
      <c r="B65" s="231" t="s">
        <v>79</v>
      </c>
      <c r="C65" s="200" t="s">
        <v>15</v>
      </c>
      <c r="D65" s="201"/>
      <c r="E65" s="202"/>
      <c r="F65" s="200" t="s">
        <v>16</v>
      </c>
      <c r="G65" s="201"/>
      <c r="H65" s="202"/>
      <c r="I65" s="233" t="s">
        <v>17</v>
      </c>
      <c r="J65" s="234"/>
      <c r="K65" s="235"/>
      <c r="L65" s="200" t="s">
        <v>18</v>
      </c>
      <c r="M65" s="201"/>
      <c r="N65" s="202"/>
      <c r="O65" s="200" t="s">
        <v>19</v>
      </c>
      <c r="P65" s="201"/>
      <c r="Q65" s="202"/>
    </row>
    <row r="66" spans="2:17">
      <c r="B66" s="232"/>
      <c r="C66" s="203"/>
      <c r="D66" s="204"/>
      <c r="E66" s="205"/>
      <c r="F66" s="203"/>
      <c r="G66" s="204"/>
      <c r="H66" s="205"/>
      <c r="I66" s="236"/>
      <c r="J66" s="237"/>
      <c r="K66" s="238"/>
      <c r="L66" s="203"/>
      <c r="M66" s="204"/>
      <c r="N66" s="205"/>
      <c r="O66" s="203"/>
      <c r="P66" s="204"/>
      <c r="Q66" s="205"/>
    </row>
    <row r="67" spans="2:17">
      <c r="B67" s="121" t="s">
        <v>80</v>
      </c>
      <c r="C67" s="228" t="s">
        <v>198</v>
      </c>
      <c r="D67" s="207"/>
      <c r="E67" s="208"/>
      <c r="F67" s="210">
        <v>10574</v>
      </c>
      <c r="G67" s="211"/>
      <c r="H67" s="212"/>
      <c r="I67" s="228" t="s">
        <v>196</v>
      </c>
      <c r="J67" s="207"/>
      <c r="K67" s="208"/>
      <c r="L67" s="229" t="s">
        <v>115</v>
      </c>
      <c r="M67" s="215"/>
      <c r="N67" s="216"/>
      <c r="O67" s="230" t="s">
        <v>197</v>
      </c>
      <c r="P67" s="218"/>
      <c r="Q67" s="219"/>
    </row>
    <row r="68" spans="2:17">
      <c r="B68" s="122" t="s">
        <v>81</v>
      </c>
      <c r="C68" s="239" t="s">
        <v>205</v>
      </c>
      <c r="D68" s="207"/>
      <c r="E68" s="208"/>
      <c r="F68" s="210">
        <v>10249</v>
      </c>
      <c r="G68" s="211"/>
      <c r="H68" s="212"/>
      <c r="I68" s="239" t="s">
        <v>196</v>
      </c>
      <c r="J68" s="207"/>
      <c r="K68" s="208"/>
      <c r="L68" s="240" t="s">
        <v>117</v>
      </c>
      <c r="M68" s="215"/>
      <c r="N68" s="216"/>
      <c r="O68" s="241" t="s">
        <v>206</v>
      </c>
      <c r="P68" s="218"/>
      <c r="Q68" s="219"/>
    </row>
    <row r="71" spans="2:17">
      <c r="B71" s="9" t="s">
        <v>239</v>
      </c>
    </row>
    <row r="73" spans="2:17">
      <c r="B73" s="231" t="s">
        <v>79</v>
      </c>
      <c r="C73" s="200" t="s">
        <v>15</v>
      </c>
      <c r="D73" s="201"/>
      <c r="E73" s="202"/>
      <c r="F73" s="200" t="s">
        <v>16</v>
      </c>
      <c r="G73" s="201"/>
      <c r="H73" s="202"/>
      <c r="I73" s="233" t="s">
        <v>17</v>
      </c>
      <c r="J73" s="234"/>
      <c r="K73" s="235"/>
      <c r="L73" s="200" t="s">
        <v>18</v>
      </c>
      <c r="M73" s="201"/>
      <c r="N73" s="202"/>
      <c r="O73" s="200" t="s">
        <v>19</v>
      </c>
      <c r="P73" s="201"/>
      <c r="Q73" s="202"/>
    </row>
    <row r="74" spans="2:17">
      <c r="B74" s="232"/>
      <c r="C74" s="203"/>
      <c r="D74" s="204"/>
      <c r="E74" s="205"/>
      <c r="F74" s="203"/>
      <c r="G74" s="204"/>
      <c r="H74" s="205"/>
      <c r="I74" s="236"/>
      <c r="J74" s="237"/>
      <c r="K74" s="238"/>
      <c r="L74" s="203"/>
      <c r="M74" s="204"/>
      <c r="N74" s="205"/>
      <c r="O74" s="203"/>
      <c r="P74" s="204"/>
      <c r="Q74" s="205"/>
    </row>
    <row r="75" spans="2:17">
      <c r="B75" s="147" t="s">
        <v>80</v>
      </c>
      <c r="C75" s="209" t="s">
        <v>243</v>
      </c>
      <c r="D75" s="207"/>
      <c r="E75" s="208"/>
      <c r="F75" s="210">
        <v>38558</v>
      </c>
      <c r="G75" s="211"/>
      <c r="H75" s="212"/>
      <c r="I75" s="220" t="s">
        <v>245</v>
      </c>
      <c r="J75" s="207"/>
      <c r="K75" s="208"/>
      <c r="L75" s="221" t="s">
        <v>47</v>
      </c>
      <c r="M75" s="215"/>
      <c r="N75" s="216"/>
      <c r="O75" s="222" t="s">
        <v>244</v>
      </c>
      <c r="P75" s="218"/>
      <c r="Q75" s="219"/>
    </row>
    <row r="76" spans="2:17">
      <c r="B76" s="147" t="s">
        <v>81</v>
      </c>
      <c r="C76" s="209" t="s">
        <v>240</v>
      </c>
      <c r="D76" s="207"/>
      <c r="E76" s="208"/>
      <c r="F76" s="210">
        <v>10302</v>
      </c>
      <c r="G76" s="211"/>
      <c r="H76" s="212"/>
      <c r="I76" s="209" t="s">
        <v>241</v>
      </c>
      <c r="J76" s="207"/>
      <c r="K76" s="208"/>
      <c r="L76" s="223" t="s">
        <v>93</v>
      </c>
      <c r="M76" s="215"/>
      <c r="N76" s="216"/>
      <c r="O76" s="224" t="s">
        <v>242</v>
      </c>
      <c r="P76" s="218"/>
      <c r="Q76" s="219"/>
    </row>
    <row r="77" spans="2:17">
      <c r="B77" s="157" t="s">
        <v>88</v>
      </c>
      <c r="C77" s="209" t="s">
        <v>246</v>
      </c>
      <c r="D77" s="207"/>
      <c r="E77" s="208"/>
      <c r="F77" s="210">
        <v>11070</v>
      </c>
      <c r="G77" s="211"/>
      <c r="H77" s="212"/>
      <c r="I77" s="213" t="s">
        <v>248</v>
      </c>
      <c r="J77" s="207"/>
      <c r="K77" s="208"/>
      <c r="L77" s="214" t="s">
        <v>115</v>
      </c>
      <c r="M77" s="215"/>
      <c r="N77" s="216"/>
      <c r="O77" s="217" t="s">
        <v>247</v>
      </c>
      <c r="P77" s="218"/>
      <c r="Q77" s="219"/>
    </row>
  </sheetData>
  <sheetProtection algorithmName="SHA-512" hashValue="3CggdTz92CFXrLytWztejZYouk75l1dtJd+DNk8WDTojdk3bvc0pOO+EMG2AcqyptFtXhPkbgG7OQ3o3fAHxOg==" saltValue="Z9pU3bRCm4hwGac7f3Yl2Q==" spinCount="100000" sheet="1" objects="1" scenarios="1" formatCells="0" formatColumns="0" formatRows="0" insertColumns="0" insertRows="0" insertHyperlinks="0" deleteColumns="0" deleteRows="0" sort="0" autoFilter="0" pivotTables="0"/>
  <mergeCells count="232"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</mergeCells>
  <phoneticPr fontId="55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2025-04-30T08:10:39Z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