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filterPrivacy="1" updateLinks="never" defaultThemeVersion="124226"/>
  <xr:revisionPtr revIDLastSave="0" documentId="8_{E3C5EBC9-7170-4D07-A0FA-B81B90F9F024}" xr6:coauthVersionLast="47" xr6:coauthVersionMax="47" xr10:uidLastSave="{00000000-0000-0000-0000-000000000000}"/>
  <bookViews>
    <workbookView xWindow="-108" yWindow="-108" windowWidth="23256" windowHeight="13176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4">'2. Dane ogólne'!$A$1:$O$22</definedName>
    <definedName name="_xlnm.Print_Area" localSheetId="10">'7. Liczba umów na miesiąc'!$A$1:$Y$44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9" i="28" l="1"/>
  <c r="D39" i="28"/>
  <c r="B39" i="28"/>
  <c r="K38" i="28"/>
  <c r="L38" i="28"/>
  <c r="M38" i="28"/>
  <c r="B35" i="28"/>
  <c r="B36" i="28"/>
  <c r="B37" i="28"/>
  <c r="B38" i="28"/>
  <c r="J38" i="28" l="1"/>
  <c r="I38" i="28"/>
  <c r="H38" i="28"/>
  <c r="G38" i="28"/>
  <c r="F38" i="28"/>
  <c r="E38" i="28"/>
  <c r="D38" i="28"/>
  <c r="C38" i="28"/>
  <c r="M37" i="28"/>
  <c r="L37" i="28"/>
  <c r="K37" i="28"/>
  <c r="J37" i="28"/>
  <c r="I37" i="28"/>
  <c r="H37" i="28"/>
  <c r="G37" i="28"/>
  <c r="F37" i="28"/>
  <c r="E37" i="28"/>
  <c r="D37" i="28"/>
  <c r="C37" i="28"/>
  <c r="M36" i="28"/>
  <c r="L36" i="28"/>
  <c r="K36" i="28"/>
  <c r="J36" i="28"/>
  <c r="I36" i="28"/>
  <c r="H36" i="28"/>
  <c r="G36" i="28"/>
  <c r="F36" i="28"/>
  <c r="E36" i="28"/>
  <c r="D36" i="28"/>
  <c r="C36" i="28"/>
  <c r="M35" i="28"/>
  <c r="L35" i="28"/>
  <c r="K35" i="28"/>
  <c r="J35" i="28"/>
  <c r="I35" i="28"/>
  <c r="H35" i="28"/>
  <c r="G35" i="28"/>
  <c r="F35" i="28"/>
  <c r="E35" i="28"/>
  <c r="D35" i="28"/>
  <c r="C35" i="28"/>
  <c r="F18" i="23" l="1"/>
  <c r="E18" i="23"/>
  <c r="D18" i="23" l="1"/>
  <c r="D17" i="23"/>
  <c r="E17" i="23"/>
  <c r="D16" i="23"/>
  <c r="E16" i="23"/>
  <c r="F16" i="23"/>
  <c r="F17" i="23"/>
  <c r="F15" i="23"/>
  <c r="E15" i="23"/>
  <c r="D15" i="23"/>
  <c r="L25" i="23"/>
  <c r="K25" i="23"/>
  <c r="J25" i="23"/>
  <c r="I25" i="23"/>
  <c r="L24" i="23"/>
  <c r="K24" i="23"/>
  <c r="J24" i="23"/>
  <c r="L23" i="23"/>
  <c r="K23" i="23"/>
  <c r="J23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<sst xmlns="http://schemas.openxmlformats.org/spreadsheetml/2006/main" count="491" uniqueCount="245">
  <si>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</si>
  <si>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</si>
  <si>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</si>
  <si>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</si>
  <si>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</si>
  <si>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</si>
  <si>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</si>
  <si>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</si>
  <si>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</si>
  <si>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</si>
  <si>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</si>
  <si>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</si>
  <si>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</si>
  <si>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</si>
  <si>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</si>
  <si>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</si>
  <si>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</si>
  <si>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</si>
  <si>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</si>
  <si>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</si>
  <si>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</si>
  <si>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</si>
  <si>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</si>
  <si>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</si>
  <si>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</si>
  <si>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</si>
  <si>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</si>
  <si>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</si>
  <si>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</si>
  <si>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</si>
  <si>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</si>
  <si>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</si>
  <si>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</si>
  <si>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</si>
  <si>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</si>
  <si>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</si>
  <si>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</si>
  <si>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</si>
  <si>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</si>
  <si>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</si>
  <si>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</si>
  <si>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</si>
  <si>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</si>
  <si>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</si>
  <si>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</si>
  <si>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</si>
  <si>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</si>
  <si>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</si>
  <si>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</si>
  <si>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</si>
  <si>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</si>
  <si>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</si>
  <si>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</si>
  <si>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</si>
  <si>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</si>
  <si>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</si>
  <si>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</si>
  <si>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</si>
  <si>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</si>
  <si>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</si>
  <si>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</si>
  <si>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</si>
  <si>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</si>
  <si>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</si>
  <si>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</si>
  <si>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</si>
  <si>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</si>
  <si>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</si>
  <si>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</si>
  <si>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</si>
  <si>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</si>
  <si>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</si>
  <si>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</si>
  <si>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</si>
  <si>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</si>
  <si>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</si>
  <si>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</si>
  <si>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</si>
  <si>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</si>
  <si>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</si>
  <si>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</si>
  <si>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</si>
  <si>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</si>
  <si>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</si>
  <si>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</si>
  <si>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</si>
  <si>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</si>
  <si>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</si>
  <si>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</si>
  <si>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</si>
  <si>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</si>
  <si>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</si>
  <si>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</si>
  <si>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</si>
  <si>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</si>
  <si>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</si>
  <si>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</si>
  <si>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</si>
  <si>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</si>
  <si>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</si>
  <si>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</si>
  <si>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</si>
  <si>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</si>
  <si>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</si>
  <si>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</si>
  <si>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</si>
  <si>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</si>
  <si>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</si>
  <si>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</si>
  <si>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</si>
  <si>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</si>
  <si>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</si>
  <si>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</si>
  <si>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</si>
  <si>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</si>
  <si>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</si>
  <si>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</si>
  <si>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</si>
  <si>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</si>
  <si>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</si>
  <si>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</si>
  <si>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</si>
  <si>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</si>
  <si>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</si>
  <si>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</si>
  <si>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</si>
  <si>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</si>
  <si>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</si>
  <si>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</si>
  <si>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</si>
  <si>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</si>
  <si>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</si>
  <si>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</si>
  <si>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</si>
  <si>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</si>
  <si>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</si>
  <si>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</si>
  <si>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</si>
  <si>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</si>
  <si>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</si>
  <si>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</si>
  <si>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</si>
  <si>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</si>
  <si>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</si>
  <si>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</si>
  <si>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</si>
  <si>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</si>
  <si>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</si>
  <si>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</si>
  <si>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</si>
  <si>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</si>
  <si>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</si>
  <si>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</si>
  <si>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</si>
  <si>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</si>
  <si>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</si>
  <si>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</si>
  <si>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</si>
  <si>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</si>
  <si>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</si>
  <si>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</si>
  <si>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</si>
  <si>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</si>
  <si>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</si>
  <si>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</si>
  <si>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</si>
  <si>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</si>
  <si>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</si>
  <si>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</si>
  <si>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</si>
  <si>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</si>
  <si>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</si>
  <si>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</si>
  <si>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</si>
  <si>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</si>
  <si>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</si>
  <si>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</si>
  <si>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</si>
  <si>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</si>
  <si>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</si>
  <si>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</si>
  <si>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</si>
  <si>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</si>
  <si>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</si>
  <si>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</si>
  <si>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</si>
  <si>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</si>
  <si>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</si>
  <si>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</si>
  <si>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</si>
  <si>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</si>
  <si>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</si>
  <si>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</si>
  <si>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</si>
  <si>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</si>
  <si>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</si>
  <si>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</si>
  <si>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</si>
  <si>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</si>
  <si>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</si>
  <si>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</si>
  <si>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</si>
  <si>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</si>
  <si>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</si>
  <si>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</si>
  <si>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</si>
  <si>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</si>
  <si>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</si>
  <si>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</si>
  <si>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</si>
  <si>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</si>
  <si>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</si>
  <si>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</si>
  <si>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</si>
  <si>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</si>
  <si>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</si>
  <si>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</si>
  <si>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</si>
  <si>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4. Przedstawione zestawienia przygotowane zostały według stanu bazy na dzień 25.05.2023 r.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</si>
  <si>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</si>
  <si>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</si>
  <si>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</si>
  <si>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</si>
  <si>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</si>
  <si>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</si>
  <si>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</si>
  <si>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</si>
  <si>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</si>
  <si>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 xml:space="preserve">
BIULETYN INFORMACYJNY
TURYSTYCZNY FUNDUSZ GWARANCYJNY 
I kwartał 2023 r.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</si>
  <si>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</si>
  <si>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</si>
  <si>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</si>
  <si>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Tabela 3.1. Liczba umów OT od 2019 roku w podziale na działy, lata oraz przekazane i korekta</t>
  </si>
  <si>
    <t>Rysunek 3.1. Liczba umów OT od 2019 roku w podziale na działy i lata</t>
  </si>
  <si>
    <t>Tabela 4.1. Liczba podróżnych OT od 2019 roku w podziale na działy, lata oraz przekazane i korekta</t>
  </si>
  <si>
    <t>Rysunek 4.1. Liczba podróżnych OT od 2019 roku w podziale na działy i lata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</si>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</sst>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9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/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/>
      <right style="thin">
        <color indexed="64"/>
      </right>
      <top style="hair">
        <color rgb="FF1F497D"/>
      </top>
      <bottom style="hair">
        <color rgb="FF1F497D"/>
      </bottom>
      <diagonal/>
    </border>
  </borders>
  <cellStyleXfs count="88">
    <xf numFmtId="0" fontId="0" fillId="0" borderId="0"/>
    <xf numFmtId="0" fontId="28" fillId="0" borderId="0"/>
    <xf numFmtId="0" fontId="33" fillId="0" borderId="0"/>
    <xf numFmtId="0" fontId="35" fillId="0" borderId="0" applyNumberFormat="0" applyFill="0" applyBorder="0" applyAlignment="0" applyProtection="0">
      <alignment vertical="top"/>
      <protection locked="0"/>
    </xf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7" fillId="0" borderId="0"/>
    <xf numFmtId="0" fontId="26" fillId="0" borderId="0"/>
    <xf numFmtId="164" fontId="46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1" fillId="0" borderId="0"/>
    <xf numFmtId="0" fontId="46" fillId="0" borderId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0" fontId="19" fillId="0" borderId="0"/>
    <xf numFmtId="0" fontId="46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164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2" fillId="0" borderId="0"/>
    <xf numFmtId="0" fontId="2" fillId="0" borderId="0"/>
  </cellStyleXfs>
  <cellXfs count="265">
    <xf numFmtId="0" fontId="0" fillId="0" borderId="0" xfId="0"/>
    <xf numFmtId="0" fontId="28" fillId="2" borderId="0" xfId="1" applyFill="1"/>
    <xf numFmtId="0" fontId="28" fillId="3" borderId="0" xfId="1" applyFill="1"/>
    <xf numFmtId="0" fontId="31" fillId="2" borderId="0" xfId="2" applyFont="1" applyFill="1"/>
    <xf numFmtId="0" fontId="33" fillId="2" borderId="0" xfId="2" applyFill="1"/>
    <xf numFmtId="0" fontId="34" fillId="3" borderId="0" xfId="2" applyFont="1" applyFill="1"/>
    <xf numFmtId="0" fontId="36" fillId="2" borderId="0" xfId="2" applyFont="1" applyFill="1"/>
    <xf numFmtId="0" fontId="35" fillId="2" borderId="0" xfId="3" applyFill="1" applyAlignment="1" applyProtection="1"/>
    <xf numFmtId="0" fontId="28" fillId="0" borderId="0" xfId="1"/>
    <xf numFmtId="0" fontId="32" fillId="2" borderId="0" xfId="1" applyFont="1" applyFill="1"/>
    <xf numFmtId="0" fontId="39" fillId="4" borderId="10" xfId="1" applyFont="1" applyFill="1" applyBorder="1" applyAlignment="1">
      <alignment horizontal="left" vertical="center"/>
    </xf>
    <xf numFmtId="0" fontId="43" fillId="2" borderId="0" xfId="2" applyFont="1" applyFill="1"/>
    <xf numFmtId="0" fontId="44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2" fillId="2" borderId="0" xfId="9" applyFont="1" applyFill="1"/>
    <xf numFmtId="0" fontId="32" fillId="2" borderId="0" xfId="12" applyFont="1" applyFill="1"/>
    <xf numFmtId="165" fontId="40" fillId="5" borderId="24" xfId="8" applyNumberFormat="1" applyFont="1" applyFill="1" applyBorder="1" applyAlignment="1">
      <alignment horizontal="center"/>
    </xf>
    <xf numFmtId="165" fontId="40" fillId="7" borderId="9" xfId="8" applyNumberFormat="1" applyFont="1" applyFill="1" applyBorder="1" applyAlignment="1">
      <alignment horizontal="center"/>
    </xf>
    <xf numFmtId="165" fontId="40" fillId="7" borderId="25" xfId="8" applyNumberFormat="1" applyFont="1" applyFill="1" applyBorder="1" applyAlignment="1">
      <alignment horizontal="center"/>
    </xf>
    <xf numFmtId="0" fontId="48" fillId="0" borderId="0" xfId="0" applyFont="1"/>
    <xf numFmtId="0" fontId="39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0" fillId="0" borderId="0" xfId="1" applyFont="1"/>
    <xf numFmtId="0" fontId="40" fillId="0" borderId="0" xfId="1" applyFont="1"/>
    <xf numFmtId="0" fontId="47" fillId="0" borderId="0" xfId="0" applyFont="1"/>
    <xf numFmtId="0" fontId="22" fillId="2" borderId="0" xfId="21" applyFill="1"/>
    <xf numFmtId="0" fontId="37" fillId="2" borderId="0" xfId="21" applyFont="1" applyFill="1"/>
    <xf numFmtId="0" fontId="38" fillId="2" borderId="0" xfId="21" applyFont="1" applyFill="1" applyAlignment="1">
      <alignment vertical="center" wrapText="1"/>
    </xf>
    <xf numFmtId="0" fontId="41" fillId="2" borderId="0" xfId="21" applyFont="1" applyFill="1" applyAlignment="1">
      <alignment vertical="center" wrapText="1"/>
    </xf>
    <xf numFmtId="0" fontId="38" fillId="2" borderId="0" xfId="21" quotePrefix="1" applyFont="1" applyFill="1" applyAlignment="1">
      <alignment horizontal="left" vertical="center" wrapText="1"/>
    </xf>
    <xf numFmtId="0" fontId="38" fillId="2" borderId="0" xfId="21" quotePrefix="1" applyFont="1" applyFill="1" applyAlignment="1">
      <alignment vertical="center" wrapText="1"/>
    </xf>
    <xf numFmtId="0" fontId="39" fillId="4" borderId="27" xfId="12" applyFont="1" applyFill="1" applyBorder="1" applyAlignment="1">
      <alignment horizontal="center" vertical="center"/>
    </xf>
    <xf numFmtId="0" fontId="39" fillId="4" borderId="28" xfId="12" applyFont="1" applyFill="1" applyBorder="1" applyAlignment="1">
      <alignment horizontal="center" vertical="center"/>
    </xf>
    <xf numFmtId="0" fontId="48" fillId="0" borderId="0" xfId="23" applyFont="1"/>
    <xf numFmtId="165" fontId="28" fillId="0" borderId="0" xfId="1" applyNumberFormat="1"/>
    <xf numFmtId="165" fontId="30" fillId="0" borderId="0" xfId="1" applyNumberFormat="1" applyFont="1"/>
    <xf numFmtId="165" fontId="47" fillId="0" borderId="0" xfId="0" applyNumberFormat="1" applyFont="1"/>
    <xf numFmtId="0" fontId="47" fillId="0" borderId="0" xfId="1" applyFont="1"/>
    <xf numFmtId="165" fontId="30" fillId="0" borderId="0" xfId="1" applyNumberFormat="1" applyFont="1" applyAlignment="1">
      <alignment horizontal="right"/>
    </xf>
    <xf numFmtId="165" fontId="47" fillId="0" borderId="0" xfId="1" applyNumberFormat="1" applyFont="1"/>
    <xf numFmtId="0" fontId="39" fillId="4" borderId="32" xfId="12" applyFont="1" applyFill="1" applyBorder="1" applyAlignment="1">
      <alignment horizontal="center" vertical="center"/>
    </xf>
    <xf numFmtId="165" fontId="40" fillId="5" borderId="33" xfId="8" applyNumberFormat="1" applyFont="1" applyFill="1" applyBorder="1" applyAlignment="1">
      <alignment horizontal="center"/>
    </xf>
    <xf numFmtId="165" fontId="40" fillId="7" borderId="34" xfId="8" applyNumberFormat="1" applyFont="1" applyFill="1" applyBorder="1" applyAlignment="1">
      <alignment horizontal="center"/>
    </xf>
    <xf numFmtId="165" fontId="40" fillId="5" borderId="35" xfId="8" applyNumberFormat="1" applyFont="1" applyFill="1" applyBorder="1" applyAlignment="1">
      <alignment horizontal="center"/>
    </xf>
    <xf numFmtId="165" fontId="40" fillId="7" borderId="24" xfId="8" applyNumberFormat="1" applyFont="1" applyFill="1" applyBorder="1" applyAlignment="1">
      <alignment horizontal="center"/>
    </xf>
    <xf numFmtId="165" fontId="40" fillId="5" borderId="31" xfId="8" applyNumberFormat="1" applyFont="1" applyFill="1" applyBorder="1" applyAlignment="1">
      <alignment horizontal="center"/>
    </xf>
    <xf numFmtId="165" fontId="40" fillId="7" borderId="31" xfId="8" applyNumberFormat="1" applyFont="1" applyFill="1" applyBorder="1" applyAlignment="1">
      <alignment horizontal="center"/>
    </xf>
    <xf numFmtId="165" fontId="40" fillId="7" borderId="36" xfId="8" applyNumberFormat="1" applyFont="1" applyFill="1" applyBorder="1" applyAlignment="1">
      <alignment horizontal="center"/>
    </xf>
    <xf numFmtId="0" fontId="39" fillId="4" borderId="37" xfId="12" applyFont="1" applyFill="1" applyBorder="1" applyAlignment="1">
      <alignment horizontal="center" vertical="center"/>
    </xf>
    <xf numFmtId="165" fontId="40" fillId="5" borderId="38" xfId="8" applyNumberFormat="1" applyFont="1" applyFill="1" applyBorder="1" applyAlignment="1">
      <alignment horizontal="center"/>
    </xf>
    <xf numFmtId="165" fontId="40" fillId="7" borderId="38" xfId="8" applyNumberFormat="1" applyFont="1" applyFill="1" applyBorder="1" applyAlignment="1">
      <alignment horizontal="center"/>
    </xf>
    <xf numFmtId="165" fontId="40" fillId="7" borderId="39" xfId="8" applyNumberFormat="1" applyFont="1" applyFill="1" applyBorder="1" applyAlignment="1">
      <alignment horizontal="center"/>
    </xf>
    <xf numFmtId="0" fontId="48" fillId="0" borderId="0" xfId="1" applyFont="1"/>
    <xf numFmtId="0" fontId="12" fillId="0" borderId="0" xfId="1" applyFont="1"/>
    <xf numFmtId="165" fontId="40" fillId="7" borderId="0" xfId="8" applyNumberFormat="1" applyFont="1" applyFill="1" applyBorder="1" applyAlignment="1">
      <alignment horizontal="center"/>
    </xf>
    <xf numFmtId="165" fontId="40" fillId="5" borderId="0" xfId="8" applyNumberFormat="1" applyFont="1" applyFill="1" applyBorder="1" applyAlignment="1">
      <alignment horizontal="center"/>
    </xf>
    <xf numFmtId="165" fontId="40" fillId="7" borderId="40" xfId="8" applyNumberFormat="1" applyFont="1" applyFill="1" applyBorder="1" applyAlignment="1">
      <alignment horizontal="center"/>
    </xf>
    <xf numFmtId="0" fontId="50" fillId="0" borderId="0" xfId="0" applyFont="1" applyAlignment="1">
      <alignment horizontal="right"/>
    </xf>
    <xf numFmtId="0" fontId="51" fillId="2" borderId="0" xfId="1" applyFont="1" applyFill="1"/>
    <xf numFmtId="0" fontId="52" fillId="0" borderId="0" xfId="0" applyFont="1" applyAlignment="1">
      <alignment horizontal="right"/>
    </xf>
    <xf numFmtId="9" fontId="30" fillId="2" borderId="0" xfId="82" applyFont="1" applyFill="1" applyBorder="1"/>
    <xf numFmtId="9" fontId="30" fillId="0" borderId="0" xfId="82" applyFont="1"/>
    <xf numFmtId="165" fontId="40" fillId="0" borderId="0" xfId="1" applyNumberFormat="1" applyFont="1"/>
    <xf numFmtId="165" fontId="0" fillId="0" borderId="0" xfId="0" applyNumberFormat="1"/>
    <xf numFmtId="4" fontId="28" fillId="0" borderId="0" xfId="1" applyNumberFormat="1"/>
    <xf numFmtId="166" fontId="0" fillId="0" borderId="0" xfId="0" applyNumberFormat="1"/>
    <xf numFmtId="0" fontId="47" fillId="2" borderId="0" xfId="0" applyFont="1" applyFill="1"/>
    <xf numFmtId="0" fontId="52" fillId="2" borderId="0" xfId="0" applyFont="1" applyFill="1" applyAlignment="1">
      <alignment horizontal="right"/>
    </xf>
    <xf numFmtId="165" fontId="12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29" fillId="0" borderId="0" xfId="0" applyFont="1" applyAlignment="1">
      <alignment horizontal="center"/>
    </xf>
    <xf numFmtId="166" fontId="29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7" fillId="0" borderId="0" xfId="83"/>
    <xf numFmtId="0" fontId="40" fillId="0" borderId="0" xfId="83" applyFont="1"/>
    <xf numFmtId="0" fontId="32" fillId="2" borderId="0" xfId="83" applyFont="1" applyFill="1"/>
    <xf numFmtId="9" fontId="40" fillId="0" borderId="0" xfId="85" applyFont="1" applyFill="1" applyBorder="1"/>
    <xf numFmtId="0" fontId="30" fillId="0" borderId="0" xfId="83" applyFont="1"/>
    <xf numFmtId="0" fontId="30" fillId="2" borderId="0" xfId="83" applyFont="1" applyFill="1"/>
    <xf numFmtId="0" fontId="39" fillId="0" borderId="0" xfId="83" applyFont="1" applyAlignment="1">
      <alignment vertical="center"/>
    </xf>
    <xf numFmtId="9" fontId="30" fillId="0" borderId="0" xfId="83" applyNumberFormat="1" applyFont="1"/>
    <xf numFmtId="9" fontId="30" fillId="0" borderId="0" xfId="85" applyFont="1" applyFill="1" applyBorder="1"/>
    <xf numFmtId="0" fontId="48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165" fontId="0" fillId="2" borderId="0" xfId="5" applyNumberFormat="1" applyFont="1" applyFill="1" applyBorder="1" applyAlignment="1">
      <alignment horizontal="center"/>
    </xf>
    <xf numFmtId="165" fontId="0" fillId="0" borderId="0" xfId="5" applyNumberFormat="1" applyFont="1" applyFill="1" applyBorder="1" applyAlignment="1">
      <alignment horizontal="center"/>
    </xf>
    <xf numFmtId="0" fontId="3" fillId="0" borderId="0" xfId="1" applyFont="1"/>
    <xf numFmtId="0" fontId="39" fillId="11" borderId="16" xfId="1" applyFont="1" applyFill="1" applyBorder="1" applyAlignment="1">
      <alignment horizontal="left" vertical="center"/>
    </xf>
    <xf numFmtId="0" fontId="39" fillId="11" borderId="16" xfId="1" applyFont="1" applyFill="1" applyBorder="1" applyAlignment="1">
      <alignment horizontal="center" vertical="center"/>
    </xf>
    <xf numFmtId="0" fontId="53" fillId="0" borderId="0" xfId="0" applyFont="1"/>
    <xf numFmtId="0" fontId="2" fillId="0" borderId="0" xfId="0" applyFont="1"/>
    <xf numFmtId="0" fontId="31" fillId="0" borderId="0" xfId="1" applyFont="1" applyAlignment="1">
      <alignment horizontal="center" vertical="center" wrapText="1"/>
    </xf>
    <xf numFmtId="0" fontId="28" fillId="11" borderId="0" xfId="1" applyFill="1"/>
    <xf numFmtId="0" fontId="2" fillId="0" borderId="0" xfId="83" applyFont="1"/>
    <xf numFmtId="0" fontId="39" fillId="0" borderId="0" xfId="1" applyFont="1" applyAlignment="1">
      <alignment horizontal="center" vertical="center"/>
    </xf>
    <xf numFmtId="3" fontId="29" fillId="0" borderId="6" xfId="83" applyNumberFormat="1" applyFont="1" applyBorder="1" applyAlignment="1">
      <alignment horizontal="center" vertical="center" wrapText="1"/>
    </xf>
    <xf numFmtId="3" fontId="29" fillId="12" borderId="6" xfId="83" applyNumberFormat="1" applyFont="1" applyFill="1" applyBorder="1" applyAlignment="1">
      <alignment horizontal="center" vertical="center" wrapText="1"/>
    </xf>
    <xf numFmtId="3" fontId="29" fillId="12" borderId="16" xfId="83" applyNumberFormat="1" applyFont="1" applyFill="1" applyBorder="1" applyAlignment="1">
      <alignment horizontal="center" vertical="center" wrapText="1"/>
    </xf>
    <xf numFmtId="3" fontId="29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2" fillId="0" borderId="0" xfId="86"/>
    <xf numFmtId="0" fontId="32" fillId="2" borderId="0" xfId="87" applyFont="1" applyFill="1"/>
    <xf numFmtId="165" fontId="0" fillId="2" borderId="0" xfId="23" applyNumberFormat="1" applyFont="1" applyFill="1"/>
    <xf numFmtId="165" fontId="40" fillId="0" borderId="41" xfId="8" applyNumberFormat="1" applyFont="1" applyFill="1" applyBorder="1" applyAlignment="1">
      <alignment horizontal="center"/>
    </xf>
    <xf numFmtId="165" fontId="40" fillId="0" borderId="42" xfId="8" applyNumberFormat="1" applyFont="1" applyFill="1" applyBorder="1" applyAlignment="1">
      <alignment horizontal="center"/>
    </xf>
    <xf numFmtId="165" fontId="40" fillId="0" borderId="24" xfId="8" applyNumberFormat="1" applyFont="1" applyFill="1" applyBorder="1" applyAlignment="1">
      <alignment horizontal="center"/>
    </xf>
    <xf numFmtId="165" fontId="40" fillId="0" borderId="44" xfId="8" applyNumberFormat="1" applyFont="1" applyFill="1" applyBorder="1" applyAlignment="1">
      <alignment horizontal="center"/>
    </xf>
    <xf numFmtId="165" fontId="40" fillId="12" borderId="9" xfId="8" applyNumberFormat="1" applyFont="1" applyFill="1" applyBorder="1" applyAlignment="1">
      <alignment horizontal="center"/>
    </xf>
    <xf numFmtId="165" fontId="40" fillId="12" borderId="43" xfId="8" applyNumberFormat="1" applyFont="1" applyFill="1" applyBorder="1" applyAlignment="1">
      <alignment horizontal="center"/>
    </xf>
    <xf numFmtId="165" fontId="40" fillId="12" borderId="25" xfId="8" applyNumberFormat="1" applyFont="1" applyFill="1" applyBorder="1" applyAlignment="1">
      <alignment horizontal="center"/>
    </xf>
    <xf numFmtId="165" fontId="40" fillId="12" borderId="45" xfId="8" applyNumberFormat="1" applyFont="1" applyFill="1" applyBorder="1" applyAlignment="1">
      <alignment horizontal="center"/>
    </xf>
    <xf numFmtId="0" fontId="39" fillId="13" borderId="52" xfId="87" applyFont="1" applyFill="1" applyBorder="1" applyAlignment="1">
      <alignment horizontal="center" vertical="center"/>
    </xf>
    <xf numFmtId="0" fontId="39" fillId="13" borderId="53" xfId="87" applyFont="1" applyFill="1" applyBorder="1" applyAlignment="1">
      <alignment horizontal="center" vertical="center"/>
    </xf>
    <xf numFmtId="0" fontId="39" fillId="13" borderId="54" xfId="87" applyFont="1" applyFill="1" applyBorder="1" applyAlignment="1">
      <alignment horizontal="center" vertical="center"/>
    </xf>
    <xf numFmtId="0" fontId="39" fillId="11" borderId="16" xfId="83" applyFont="1" applyFill="1" applyBorder="1" applyAlignment="1">
      <alignment horizontal="center" vertical="center"/>
    </xf>
    <xf numFmtId="0" fontId="1" fillId="0" borderId="0" xfId="83" applyFont="1"/>
    <xf numFmtId="0" fontId="32" fillId="0" borderId="0" xfId="83" applyFont="1" applyAlignment="1">
      <alignment vertical="center"/>
    </xf>
    <xf numFmtId="9" fontId="1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0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9" fillId="12" borderId="6" xfId="9" applyNumberFormat="1" applyFont="1" applyFill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0" fontId="50" fillId="2" borderId="0" xfId="0" applyFont="1" applyFill="1" applyAlignment="1">
      <alignment horizontal="right"/>
    </xf>
    <xf numFmtId="0" fontId="47" fillId="0" borderId="0" xfId="23" applyFont="1"/>
    <xf numFmtId="3" fontId="47" fillId="0" borderId="0" xfId="23" applyNumberFormat="1" applyFont="1"/>
    <xf numFmtId="165" fontId="47" fillId="0" borderId="0" xfId="23" applyNumberFormat="1" applyFont="1"/>
    <xf numFmtId="3" fontId="47" fillId="0" borderId="0" xfId="0" applyNumberFormat="1" applyFont="1"/>
    <xf numFmtId="4" fontId="47" fillId="0" borderId="0" xfId="0" applyNumberFormat="1" applyFont="1"/>
    <xf numFmtId="0" fontId="30" fillId="0" borderId="0" xfId="0" applyFont="1" applyAlignment="1">
      <alignment horizontal="right"/>
    </xf>
    <xf numFmtId="164" fontId="47" fillId="0" borderId="0" xfId="81" applyFont="1" applyFill="1"/>
    <xf numFmtId="2" fontId="47" fillId="0" borderId="0" xfId="0" applyNumberFormat="1" applyFont="1"/>
    <xf numFmtId="0" fontId="0" fillId="0" borderId="0" xfId="23" applyFont="1"/>
    <xf numFmtId="0" fontId="0" fillId="2" borderId="0" xfId="0" applyFill="1"/>
    <xf numFmtId="0" fontId="39" fillId="11" borderId="50" xfId="1" applyFont="1" applyFill="1" applyBorder="1" applyAlignment="1">
      <alignment horizontal="center" vertical="center"/>
    </xf>
    <xf numFmtId="0" fontId="38" fillId="2" borderId="0" xfId="1" applyFont="1" applyFill="1"/>
    <xf numFmtId="0" fontId="39" fillId="11" borderId="16" xfId="83" applyFont="1" applyFill="1" applyBorder="1" applyAlignment="1">
      <alignment horizontal="center" vertical="center"/>
    </xf>
    <xf numFmtId="0" fontId="39" fillId="11" borderId="50" xfId="1" applyFont="1" applyFill="1" applyBorder="1" applyAlignment="1">
      <alignment horizontal="center" vertical="center"/>
    </xf>
    <xf numFmtId="0" fontId="39" fillId="11" borderId="51" xfId="1" applyFont="1" applyFill="1" applyBorder="1" applyAlignment="1">
      <alignment horizontal="center" vertical="center"/>
    </xf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2" borderId="57" xfId="5" applyNumberFormat="1" applyFont="1" applyFill="1" applyBorder="1" applyAlignment="1">
      <alignment horizontal="center"/>
    </xf>
    <xf numFmtId="165" fontId="0" fillId="2" borderId="58" xfId="5" applyNumberFormat="1" applyFont="1" applyFill="1" applyBorder="1" applyAlignment="1">
      <alignment horizontal="center"/>
    </xf>
    <xf numFmtId="165" fontId="0" fillId="0" borderId="57" xfId="5" applyNumberFormat="1" applyFont="1" applyFill="1" applyBorder="1" applyAlignment="1">
      <alignment horizontal="center"/>
    </xf>
    <xf numFmtId="165" fontId="0" fillId="0" borderId="58" xfId="5" applyNumberFormat="1" applyFont="1" applyFill="1" applyBorder="1" applyAlignment="1">
      <alignment horizontal="center"/>
    </xf>
    <xf numFmtId="0" fontId="39" fillId="11" borderId="6" xfId="1" applyFont="1" applyFill="1" applyBorder="1" applyAlignment="1">
      <alignment horizontal="center" vertical="center"/>
    </xf>
    <xf numFmtId="0" fontId="39" fillId="11" borderId="8" xfId="1" applyFont="1" applyFill="1" applyBorder="1" applyAlignment="1">
      <alignment horizontal="center" vertical="center"/>
    </xf>
    <xf numFmtId="0" fontId="39" fillId="11" borderId="1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5" fillId="11" borderId="16" xfId="1" applyFont="1" applyFill="1" applyBorder="1" applyAlignment="1">
      <alignment horizontal="center" vertical="center" textRotation="90"/>
    </xf>
    <xf numFmtId="0" fontId="39" fillId="4" borderId="19" xfId="12" applyFont="1" applyFill="1" applyBorder="1" applyAlignment="1">
      <alignment horizontal="center" vertical="center"/>
    </xf>
    <xf numFmtId="0" fontId="39" fillId="4" borderId="21" xfId="12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39" fillId="4" borderId="17" xfId="12" applyFont="1" applyFill="1" applyBorder="1" applyAlignment="1">
      <alignment horizontal="center" vertical="center"/>
    </xf>
    <xf numFmtId="0" fontId="39" fillId="4" borderId="20" xfId="12" applyFont="1" applyFill="1" applyBorder="1" applyAlignment="1">
      <alignment horizontal="center" vertical="center"/>
    </xf>
    <xf numFmtId="0" fontId="39" fillId="4" borderId="18" xfId="12" applyFont="1" applyFill="1" applyBorder="1" applyAlignment="1">
      <alignment horizontal="center" vertical="center"/>
    </xf>
    <xf numFmtId="0" fontId="39" fillId="4" borderId="11" xfId="12" applyFont="1" applyFill="1" applyBorder="1" applyAlignment="1">
      <alignment horizontal="center" vertical="center"/>
    </xf>
    <xf numFmtId="0" fontId="45" fillId="4" borderId="26" xfId="1" applyFont="1" applyFill="1" applyBorder="1" applyAlignment="1">
      <alignment horizontal="center" vertical="center" textRotation="90"/>
    </xf>
    <xf numFmtId="0" fontId="39" fillId="13" borderId="19" xfId="87" applyFont="1" applyFill="1" applyBorder="1" applyAlignment="1">
      <alignment horizontal="center" vertical="center"/>
    </xf>
    <xf numFmtId="0" fontId="39" fillId="13" borderId="21" xfId="87" applyFont="1" applyFill="1" applyBorder="1" applyAlignment="1">
      <alignment horizontal="center" vertical="center"/>
    </xf>
    <xf numFmtId="0" fontId="39" fillId="13" borderId="17" xfId="87" applyFont="1" applyFill="1" applyBorder="1" applyAlignment="1">
      <alignment horizontal="center" vertical="center"/>
    </xf>
    <xf numFmtId="0" fontId="39" fillId="13" borderId="20" xfId="87" applyFont="1" applyFill="1" applyBorder="1" applyAlignment="1">
      <alignment horizontal="center" vertical="center"/>
    </xf>
    <xf numFmtId="0" fontId="39" fillId="13" borderId="18" xfId="87" applyFont="1" applyFill="1" applyBorder="1" applyAlignment="1">
      <alignment horizontal="center" vertical="center"/>
    </xf>
    <xf numFmtId="0" fontId="39" fillId="13" borderId="11" xfId="87" applyFont="1" applyFill="1" applyBorder="1" applyAlignment="1">
      <alignment horizontal="center" vertical="center"/>
    </xf>
    <xf numFmtId="3" fontId="4" fillId="0" borderId="6" xfId="9" applyNumberFormat="1" applyFont="1" applyBorder="1" applyAlignment="1">
      <alignment horizontal="center" vertical="center" wrapText="1"/>
    </xf>
    <xf numFmtId="3" fontId="25" fillId="0" borderId="7" xfId="9" applyNumberFormat="1" applyBorder="1" applyAlignment="1">
      <alignment horizontal="center" vertical="center" wrapText="1"/>
    </xf>
    <xf numFmtId="3" fontId="25" fillId="0" borderId="8" xfId="9" applyNumberFormat="1" applyBorder="1" applyAlignment="1">
      <alignment horizontal="center" vertical="center" wrapText="1"/>
    </xf>
    <xf numFmtId="0" fontId="10" fillId="12" borderId="6" xfId="81" applyNumberFormat="1" applyFont="1" applyFill="1" applyBorder="1" applyAlignment="1">
      <alignment horizontal="center" vertical="center" wrapText="1"/>
    </xf>
    <xf numFmtId="0" fontId="10" fillId="12" borderId="7" xfId="81" applyNumberFormat="1" applyFont="1" applyFill="1" applyBorder="1" applyAlignment="1">
      <alignment horizontal="center" vertical="center" wrapText="1"/>
    </xf>
    <xf numFmtId="0" fontId="10" fillId="12" borderId="8" xfId="81" applyNumberFormat="1" applyFont="1" applyFill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3" fontId="25" fillId="12" borderId="7" xfId="9" applyNumberFormat="1" applyFill="1" applyBorder="1" applyAlignment="1">
      <alignment horizontal="center" vertical="center" wrapText="1"/>
    </xf>
    <xf numFmtId="3" fontId="25" fillId="12" borderId="8" xfId="9" applyNumberForma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49" fontId="10" fillId="0" borderId="7" xfId="9" applyNumberFormat="1" applyFont="1" applyBorder="1" applyAlignment="1">
      <alignment horizontal="center" vertical="center" wrapText="1"/>
    </xf>
    <xf numFmtId="49" fontId="10" fillId="0" borderId="8" xfId="9" applyNumberFormat="1" applyFont="1" applyBorder="1" applyAlignment="1">
      <alignment horizontal="center" vertical="center" wrapText="1"/>
    </xf>
    <xf numFmtId="49" fontId="10" fillId="0" borderId="6" xfId="9" applyNumberFormat="1" applyFont="1" applyBorder="1" applyAlignment="1">
      <alignment horizontal="center" vertical="center" wrapText="1"/>
    </xf>
    <xf numFmtId="3" fontId="6" fillId="0" borderId="6" xfId="9" applyNumberFormat="1" applyFont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3" fontId="9" fillId="12" borderId="6" xfId="9" applyNumberFormat="1" applyFont="1" applyFill="1" applyBorder="1" applyAlignment="1">
      <alignment horizontal="center" vertical="center" wrapText="1"/>
    </xf>
    <xf numFmtId="49" fontId="6" fillId="0" borderId="6" xfId="9" applyNumberFormat="1" applyFont="1" applyBorder="1" applyAlignment="1">
      <alignment horizontal="center" vertical="center" wrapText="1"/>
    </xf>
    <xf numFmtId="0" fontId="39" fillId="11" borderId="22" xfId="9" applyFont="1" applyFill="1" applyBorder="1" applyAlignment="1">
      <alignment horizontal="center" vertical="center"/>
    </xf>
    <xf numFmtId="0" fontId="39" fillId="11" borderId="23" xfId="9" applyFont="1" applyFill="1" applyBorder="1" applyAlignment="1">
      <alignment horizontal="center" vertical="center"/>
    </xf>
    <xf numFmtId="0" fontId="39" fillId="11" borderId="1" xfId="9" applyFont="1" applyFill="1" applyBorder="1" applyAlignment="1">
      <alignment horizontal="center" vertical="center"/>
    </xf>
    <xf numFmtId="0" fontId="39" fillId="11" borderId="0" xfId="9" applyFont="1" applyFill="1" applyAlignment="1">
      <alignment horizontal="center" vertical="center"/>
    </xf>
    <xf numFmtId="0" fontId="39" fillId="11" borderId="2" xfId="9" applyFont="1" applyFill="1" applyBorder="1" applyAlignment="1">
      <alignment horizontal="center" vertical="center"/>
    </xf>
    <xf numFmtId="0" fontId="39" fillId="11" borderId="3" xfId="9" applyFont="1" applyFill="1" applyBorder="1" applyAlignment="1">
      <alignment horizontal="center" vertical="center"/>
    </xf>
    <xf numFmtId="0" fontId="39" fillId="11" borderId="4" xfId="9" applyFont="1" applyFill="1" applyBorder="1" applyAlignment="1">
      <alignment horizontal="center" vertical="center"/>
    </xf>
    <xf numFmtId="0" fontId="39" fillId="11" borderId="5" xfId="9" applyFont="1" applyFill="1" applyBorder="1" applyAlignment="1">
      <alignment horizontal="center" vertical="center"/>
    </xf>
    <xf numFmtId="0" fontId="39" fillId="11" borderId="1" xfId="9" applyFont="1" applyFill="1" applyBorder="1" applyAlignment="1">
      <alignment horizontal="center" vertical="center" wrapText="1"/>
    </xf>
    <xf numFmtId="0" fontId="39" fillId="11" borderId="0" xfId="9" applyFont="1" applyFill="1" applyAlignment="1">
      <alignment horizontal="center" vertical="center" wrapText="1"/>
    </xf>
    <xf numFmtId="0" fontId="39" fillId="11" borderId="2" xfId="9" applyFont="1" applyFill="1" applyBorder="1" applyAlignment="1">
      <alignment horizontal="center" vertical="center" wrapText="1"/>
    </xf>
    <xf numFmtId="0" fontId="39" fillId="11" borderId="3" xfId="9" applyFont="1" applyFill="1" applyBorder="1" applyAlignment="1">
      <alignment horizontal="center" vertical="center" wrapText="1"/>
    </xf>
    <xf numFmtId="0" fontId="39" fillId="11" borderId="4" xfId="9" applyFont="1" applyFill="1" applyBorder="1" applyAlignment="1">
      <alignment horizontal="center" vertical="center" wrapText="1"/>
    </xf>
    <xf numFmtId="0" fontId="39" fillId="11" borderId="5" xfId="9" applyFont="1" applyFill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0" fontId="16" fillId="12" borderId="6" xfId="81" applyNumberFormat="1" applyFont="1" applyFill="1" applyBorder="1" applyAlignment="1">
      <alignment horizontal="center" vertical="center" wrapText="1"/>
    </xf>
    <xf numFmtId="0" fontId="25" fillId="12" borderId="7" xfId="81" applyNumberFormat="1" applyFont="1" applyFill="1" applyBorder="1" applyAlignment="1">
      <alignment horizontal="center" vertical="center" wrapText="1"/>
    </xf>
    <xf numFmtId="0" fontId="25" fillId="12" borderId="8" xfId="81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49" fontId="16" fillId="0" borderId="7" xfId="9" applyNumberFormat="1" applyFont="1" applyBorder="1" applyAlignment="1">
      <alignment horizontal="center" vertical="center" wrapText="1"/>
    </xf>
    <xf numFmtId="49" fontId="16" fillId="0" borderId="8" xfId="9" applyNumberFormat="1" applyFont="1" applyBorder="1" applyAlignment="1">
      <alignment horizontal="center" vertical="center" wrapText="1"/>
    </xf>
    <xf numFmtId="3" fontId="11" fillId="0" borderId="6" xfId="9" applyNumberFormat="1" applyFont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49" fontId="11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0" fontId="25" fillId="12" borderId="6" xfId="81" applyNumberFormat="1" applyFont="1" applyFill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49" fontId="20" fillId="0" borderId="7" xfId="9" applyNumberFormat="1" applyFont="1" applyBorder="1" applyAlignment="1">
      <alignment horizontal="center" vertical="center" wrapText="1"/>
    </xf>
    <xf numFmtId="49" fontId="20" fillId="0" borderId="8" xfId="9" applyNumberFormat="1" applyFont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0" fontId="39" fillId="11" borderId="29" xfId="9" applyFont="1" applyFill="1" applyBorder="1" applyAlignment="1">
      <alignment horizontal="center" vertical="center"/>
    </xf>
    <xf numFmtId="0" fontId="39" fillId="11" borderId="30" xfId="9" applyFont="1" applyFill="1" applyBorder="1" applyAlignment="1">
      <alignment horizontal="center" vertical="center"/>
    </xf>
    <xf numFmtId="3" fontId="20" fillId="0" borderId="6" xfId="9" applyNumberFormat="1" applyFont="1" applyBorder="1" applyAlignment="1">
      <alignment horizontal="center" vertical="center" wrapText="1"/>
    </xf>
    <xf numFmtId="3" fontId="25" fillId="0" borderId="6" xfId="9" applyNumberForma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4" fillId="12" borderId="7" xfId="9" applyNumberFormat="1" applyFont="1" applyFill="1" applyBorder="1" applyAlignment="1">
      <alignment horizontal="center" vertical="center" wrapText="1"/>
    </xf>
    <xf numFmtId="3" fontId="24" fillId="12" borderId="8" xfId="9" applyNumberFormat="1" applyFont="1" applyFill="1" applyBorder="1" applyAlignment="1">
      <alignment horizontal="center" vertical="center" wrapText="1"/>
    </xf>
    <xf numFmtId="3" fontId="23" fillId="0" borderId="7" xfId="9" applyNumberFormat="1" applyFont="1" applyBorder="1" applyAlignment="1">
      <alignment horizontal="center" vertical="center" wrapText="1"/>
    </xf>
    <xf numFmtId="3" fontId="23" fillId="0" borderId="8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49" fontId="23" fillId="0" borderId="7" xfId="9" applyNumberFormat="1" applyFont="1" applyBorder="1" applyAlignment="1">
      <alignment horizontal="center" vertical="center" wrapText="1"/>
    </xf>
    <xf numFmtId="49" fontId="23" fillId="0" borderId="8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8" fillId="0" borderId="6" xfId="9" applyNumberFormat="1" applyFont="1" applyBorder="1" applyAlignment="1">
      <alignment horizontal="center" vertical="center" wrapText="1"/>
    </xf>
    <xf numFmtId="3" fontId="9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66A428"/>
      <color rgb="FFD1DEBE"/>
      <color rgb="FFD8E4BC"/>
      <color rgb="FF9BBB59"/>
      <color rgb="FF2DA330"/>
      <color rgb="FF92D050"/>
      <color rgb="FF41A935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54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10927</c:v>
                </c:pt>
                <c:pt idx="1">
                  <c:v>11142</c:v>
                </c:pt>
                <c:pt idx="2">
                  <c:v>11659</c:v>
                </c:pt>
                <c:pt idx="3">
                  <c:v>11584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11631</c:v>
                </c:pt>
                <c:pt idx="1">
                  <c:v>12012</c:v>
                </c:pt>
                <c:pt idx="2">
                  <c:v>12182</c:v>
                </c:pt>
                <c:pt idx="3">
                  <c:v>12167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5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1"/>
                    <c:layout>
                      <c:manualLayout>
                        <c:x val="0"/>
                        <c:y val="1.3745332539639591E-2"/>
                      </c:manualLayout>
                    </c:layout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45CE-4615-853F-259DC65968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12429</c:v>
                      </c:pt>
                      <c:pt idx="1">
                        <c:v>12713</c:v>
                      </c:pt>
                      <c:pt idx="2">
                        <c:v>12777</c:v>
                      </c:pt>
                      <c:pt idx="3">
                        <c:v>12632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chemeClr val="accent3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deklaracji'!$C$9:$F$9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12580</c:v>
                      </c:pt>
                      <c:pt idx="1">
                        <c:v>11868</c:v>
                      </c:pt>
                      <c:pt idx="2">
                        <c:v>11794</c:v>
                      </c:pt>
                      <c:pt idx="3">
                        <c:v>11324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ogólne'!$C$19:$G$19</c:f>
              <c:numCache>
                <c:formatCode>General</c:formatCode>
                <c:ptCount val="5"/>
                <c:pt idx="0">
                  <c:v>2596005</c:v>
                </c:pt>
                <c:pt idx="1">
                  <c:v>512298</c:v>
                </c:pt>
                <c:pt idx="2">
                  <c:v>1535985</c:v>
                </c:pt>
                <c:pt idx="3">
                  <c:v>2152862</c:v>
                </c:pt>
                <c:pt idx="4">
                  <c:v>700070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ogólne'!$C$20:$G$20</c:f>
              <c:numCache>
                <c:formatCode>General</c:formatCode>
                <c:ptCount val="5"/>
                <c:pt idx="0">
                  <c:v>7742692</c:v>
                </c:pt>
                <c:pt idx="1">
                  <c:v>1085139</c:v>
                </c:pt>
                <c:pt idx="2">
                  <c:v>4070379</c:v>
                </c:pt>
                <c:pt idx="3">
                  <c:v>6301091</c:v>
                </c:pt>
                <c:pt idx="4">
                  <c:v>1913057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ogólne'!$L$19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ogólne'!$M$19:$Q$19</c:f>
              <c:numCache>
                <c:formatCode>General</c:formatCode>
                <c:ptCount val="5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16445</c:v>
                </c:pt>
                <c:pt idx="4">
                  <c:v>15909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ogólne'!$M$20:$Q$20</c:f>
              <c:numCache>
                <c:formatCode>General</c:formatCode>
                <c:ptCount val="5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41887</c:v>
                </c:pt>
                <c:pt idx="4">
                  <c:v>45765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OT'!$D$7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OT'!$E$7:$I$7</c:f>
              <c:numCache>
                <c:formatCode>_-* #\ ##0\ _z_ł_-;\-* #\ ##0\ _z_ł_-;_-* "-"??\ _z_ł_-;_-@_-</c:formatCode>
                <c:ptCount val="5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1195919</c:v>
                </c:pt>
                <c:pt idx="4">
                  <c:v>373021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OT'!$D$8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OT'!$E$8:$I$8</c:f>
              <c:numCache>
                <c:formatCode>_-* #\ ##0\ _z_ł_-;\-* #\ ##0\ _z_ł_-;_-* "-"??\ _z_ł_-;_-@_-</c:formatCode>
                <c:ptCount val="5"/>
                <c:pt idx="0">
                  <c:v>114827</c:v>
                </c:pt>
                <c:pt idx="1">
                  <c:v>35703</c:v>
                </c:pt>
                <c:pt idx="2">
                  <c:v>56148</c:v>
                </c:pt>
                <c:pt idx="3">
                  <c:v>110021</c:v>
                </c:pt>
                <c:pt idx="4">
                  <c:v>43935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OT'!$D$9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OT'!$E$9:$I$9</c:f>
              <c:numCache>
                <c:formatCode>_-* #\ ##0\ _z_ł_-;\-* #\ ##0\ _z_ł_-;_-* "-"??\ _z_ł_-;_-@_-</c:formatCode>
                <c:ptCount val="5"/>
                <c:pt idx="0">
                  <c:v>6264</c:v>
                </c:pt>
                <c:pt idx="1">
                  <c:v>2039</c:v>
                </c:pt>
                <c:pt idx="2">
                  <c:v>3448</c:v>
                </c:pt>
                <c:pt idx="3">
                  <c:v>7451</c:v>
                </c:pt>
                <c:pt idx="4">
                  <c:v>2554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OT'!$D$10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OT'!$E$10:$I$10</c:f>
              <c:numCache>
                <c:formatCode>_-* #\ ##0\ _z_ł_-;\-* #\ ##0\ _z_ł_-;_-* "-"??\ _z_ł_-;_-@_-</c:formatCode>
                <c:ptCount val="5"/>
                <c:pt idx="0">
                  <c:v>330959</c:v>
                </c:pt>
                <c:pt idx="1">
                  <c:v>106423</c:v>
                </c:pt>
                <c:pt idx="2">
                  <c:v>135982</c:v>
                </c:pt>
                <c:pt idx="3">
                  <c:v>271721</c:v>
                </c:pt>
                <c:pt idx="4">
                  <c:v>117918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OT'!$D$11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OT'!$E$11:$I$11</c:f>
              <c:numCache>
                <c:formatCode>_-* #\ ##0\ _z_ł_-;\-* #\ ##0\ _z_ł_-;_-* "-"??\ _z_ł_-;_-@_-</c:formatCode>
                <c:ptCount val="5"/>
                <c:pt idx="0">
                  <c:v>29678</c:v>
                </c:pt>
                <c:pt idx="1">
                  <c:v>14752</c:v>
                </c:pt>
                <c:pt idx="2">
                  <c:v>31105</c:v>
                </c:pt>
                <c:pt idx="3">
                  <c:v>39956</c:v>
                </c:pt>
                <c:pt idx="4">
                  <c:v>11508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OT'!$D$12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OT'!$E$12:$I$12</c:f>
              <c:numCache>
                <c:formatCode>_-* #\ ##0\ _z_ł_-;\-* #\ ##0\ _z_ł_-;_-* "-"??\ _z_ł_-;_-@_-</c:formatCode>
                <c:ptCount val="5"/>
                <c:pt idx="0">
                  <c:v>998122</c:v>
                </c:pt>
                <c:pt idx="1">
                  <c:v>405352</c:v>
                </c:pt>
                <c:pt idx="2">
                  <c:v>637703</c:v>
                </c:pt>
                <c:pt idx="3">
                  <c:v>637506</c:v>
                </c:pt>
                <c:pt idx="4">
                  <c:v>173808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OT'!$D$7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OT'!$E$7:$I$7</c:f>
              <c:numCache>
                <c:formatCode>_-* #\ ##0\ _z_ł_-;\-* #\ ##0\ _z_ł_-;_-* "-"??\ _z_ł_-;_-@_-</c:formatCode>
                <c:ptCount val="5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3182054</c:v>
                </c:pt>
                <c:pt idx="4">
                  <c:v>1032691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OT'!$D$8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OT'!$E$8:$I$8</c:f>
              <c:numCache>
                <c:formatCode>_-* #\ ##0\ _z_ł_-;\-* #\ ##0\ _z_ł_-;_-* "-"??\ _z_ł_-;_-@_-</c:formatCode>
                <c:ptCount val="5"/>
                <c:pt idx="0">
                  <c:v>263539</c:v>
                </c:pt>
                <c:pt idx="1">
                  <c:v>79335</c:v>
                </c:pt>
                <c:pt idx="2">
                  <c:v>126751</c:v>
                </c:pt>
                <c:pt idx="3">
                  <c:v>254279</c:v>
                </c:pt>
                <c:pt idx="4">
                  <c:v>101157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OT'!$D$9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OT'!$E$9:$I$9</c:f>
              <c:numCache>
                <c:formatCode>_-* #\ ##0\ _z_ł_-;\-* #\ ##0\ _z_ł_-;_-* "-"??\ _z_ł_-;_-@_-</c:formatCode>
                <c:ptCount val="5"/>
                <c:pt idx="0">
                  <c:v>11672</c:v>
                </c:pt>
                <c:pt idx="1">
                  <c:v>3616</c:v>
                </c:pt>
                <c:pt idx="2">
                  <c:v>6072</c:v>
                </c:pt>
                <c:pt idx="3">
                  <c:v>12667</c:v>
                </c:pt>
                <c:pt idx="4">
                  <c:v>4558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OT'!$D$10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OT'!$E$10:$I$10</c:f>
              <c:numCache>
                <c:formatCode>_-* #\ ##0\ _z_ł_-;\-* #\ ##0\ _z_ł_-;_-* "-"??\ _z_ł_-;_-@_-</c:formatCode>
                <c:ptCount val="5"/>
                <c:pt idx="0">
                  <c:v>873440</c:v>
                </c:pt>
                <c:pt idx="1">
                  <c:v>244329</c:v>
                </c:pt>
                <c:pt idx="2">
                  <c:v>289278</c:v>
                </c:pt>
                <c:pt idx="3">
                  <c:v>654687</c:v>
                </c:pt>
                <c:pt idx="4">
                  <c:v>270970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OT'!$D$11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OT'!$E$11:$I$11</c:f>
              <c:numCache>
                <c:formatCode>_-* #\ ##0\ _z_ł_-;\-* #\ ##0\ _z_ł_-;_-* "-"??\ _z_ł_-;_-@_-</c:formatCode>
                <c:ptCount val="5"/>
                <c:pt idx="0">
                  <c:v>83290</c:v>
                </c:pt>
                <c:pt idx="1">
                  <c:v>36728</c:v>
                </c:pt>
                <c:pt idx="2">
                  <c:v>74321</c:v>
                </c:pt>
                <c:pt idx="3">
                  <c:v>101662</c:v>
                </c:pt>
                <c:pt idx="4">
                  <c:v>29278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OT'!$D$12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OT'!$E$12:$I$12</c:f>
              <c:numCache>
                <c:formatCode>_-* #\ ##0\ _z_ł_-;\-* #\ ##0\ _z_ł_-;_-* "-"??\ _z_ł_-;_-@_-</c:formatCode>
                <c:ptCount val="5"/>
                <c:pt idx="0">
                  <c:v>3484072</c:v>
                </c:pt>
                <c:pt idx="1">
                  <c:v>1052029</c:v>
                </c:pt>
                <c:pt idx="2">
                  <c:v>1820962</c:v>
                </c:pt>
                <c:pt idx="3">
                  <c:v>2336004</c:v>
                </c:pt>
                <c:pt idx="4">
                  <c:v>523377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PUNPUT'!$D$7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PUNPUT'!$E$7:$I$7</c:f>
              <c:numCache>
                <c:formatCode>_-* #\ ##0\ _z_ł_-;\-* #\ ##0\ _z_ł_-;_-* "-"??\ _z_ł_-;_-@_-</c:formatCode>
                <c:ptCount val="5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1231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PUNPUT'!$D$8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PUNPUT'!$E$8:$I$8</c:f>
              <c:numCache>
                <c:formatCode>_-* #\ ##0\ _z_ł_-;\-* #\ ##0\ _z_ł_-;_-* "-"??\ _z_ł_-;_-@_-</c:formatCode>
                <c:ptCount val="5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123</c:v>
                </c:pt>
                <c:pt idx="4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PUNPUT'!$D$9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PUNPUT'!$E$9:$I$9</c:f>
              <c:numCache>
                <c:formatCode>_-* #\ ##0\ _z_ł_-;\-* #\ ##0\ _z_ł_-;_-* "-"??\ _z_ł_-;_-@_-</c:formatCode>
                <c:ptCount val="5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4857</c:v>
                </c:pt>
                <c:pt idx="4">
                  <c:v>1765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PUNPUT'!$D$10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PUNPUT'!$E$10:$I$10</c:f>
              <c:numCache>
                <c:formatCode>_-* #\ ##0\ _z_ł_-;\-* #\ ##0\ _z_ł_-;_-* "-"??\ _z_ł_-;_-@_-</c:formatCode>
                <c:ptCount val="5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507</c:v>
                </c:pt>
                <c:pt idx="4">
                  <c:v>1120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PUNPUT'!$D$11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PUNPUT'!$E$11:$I$11</c:f>
              <c:numCache>
                <c:formatCode>_-* #\ ##0\ _z_ł_-;\-* #\ ##0\ _z_ł_-;_-* "-"??\ _z_ł_-;_-@_-</c:formatCode>
                <c:ptCount val="5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11891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PUNPUT'!$D$7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PUNPUT'!$E$7:$I$7</c:f>
              <c:numCache>
                <c:formatCode>_-* #\ ##0\ _z_ł_-;\-* #\ ##0\ _z_ł_-;_-* "-"??\ _z_ł_-;_-@_-</c:formatCode>
                <c:ptCount val="5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2368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PUNPUT'!$D$8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PUNPUT'!$E$8:$I$8</c:f>
              <c:numCache>
                <c:formatCode>_-* #\ ##0\ _z_ł_-;\-* #\ ##0\ _z_ł_-;_-* "-"??\ _z_ł_-;_-@_-</c:formatCode>
                <c:ptCount val="5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281</c:v>
                </c:pt>
                <c:pt idx="4">
                  <c:v>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PUNPUT'!$D$9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PUNPUT'!$E$9:$I$9</c:f>
              <c:numCache>
                <c:formatCode>_-* #\ ##0\ _z_ł_-;\-* #\ ##0\ _z_ł_-;_-* "-"??\ _z_ł_-;_-@_-</c:formatCode>
                <c:ptCount val="5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8884</c:v>
                </c:pt>
                <c:pt idx="4">
                  <c:v>3266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'6. Podróżni PUNPUT'!$D$10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PUNPUT'!$E$10:$I$10</c:f>
              <c:numCache>
                <c:formatCode>_-* #\ ##0\ _z_ł_-;\-* #\ ##0\ _z_ł_-;_-* "-"??\ _z_ł_-;_-@_-</c:formatCode>
                <c:ptCount val="5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1285</c:v>
                </c:pt>
                <c:pt idx="4">
                  <c:v>3708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'6. Podróżni PUNPUT'!$D$11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PUNPUT'!$E$5:$I$5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PUNPUT'!$E$11:$I$11</c:f>
              <c:numCache>
                <c:formatCode>_-* #\ ##0\ _z_ł_-;\-* #\ ##0\ _z_ł_-;_-* "-"??\ _z_ł_-;_-@_-</c:formatCode>
                <c:ptCount val="5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36532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'7. Liczba umów na miesiąc'!$A$37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miesiąc'!$B$37:$M$37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2.0473684947034045</c:v>
                </c:pt>
                <c:pt idx="2">
                  <c:v>1.9421051295718166</c:v>
                </c:pt>
                <c:pt idx="3">
                  <c:v>2.0585851744593398</c:v>
                </c:pt>
                <c:pt idx="4">
                  <c:v>2.346711056036821</c:v>
                </c:pt>
                <c:pt idx="5">
                  <c:v>2.5714066758904086</c:v>
                </c:pt>
                <c:pt idx="6">
                  <c:v>2.4883767602100546</c:v>
                </c:pt>
                <c:pt idx="7">
                  <c:v>2.5770124273801023</c:v>
                </c:pt>
                <c:pt idx="8">
                  <c:v>3.1950277006714964</c:v>
                </c:pt>
                <c:pt idx="9">
                  <c:v>3.7870719082036572</c:v>
                </c:pt>
                <c:pt idx="10">
                  <c:v>3.1968327435373234</c:v>
                </c:pt>
                <c:pt idx="11">
                  <c:v>2.7349621744165988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17-4ADE-81BC-02BF73EC53F6}"/>
            </c:ext>
          </c:extLst>
        </c:ser>
        <c:ser>
          <c:idx val="5"/>
          <c:order val="1"/>
          <c:tx>
            <c:strRef>
              <c:f>'7. Liczba umów na miesiąc'!$A$38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miesiąc'!$B$38:$M$38</c:f>
              <c:numCache>
                <c:formatCode>_(* #\ ##0.00_);_(* \(#\ ##0.00\);_(* "-"??_);_(@_)</c:formatCode>
                <c:ptCount val="12"/>
                <c:pt idx="0">
                  <c:v>2.4445296342351281</c:v>
                </c:pt>
                <c:pt idx="1">
                  <c:v>2.4579069567460659</c:v>
                </c:pt>
                <c:pt idx="2">
                  <c:v>2.8172433868752611</c:v>
                </c:pt>
                <c:pt idx="3">
                  <c:v>3.1079474978011321</c:v>
                </c:pt>
                <c:pt idx="4">
                  <c:v>3.136642450569203</c:v>
                </c:pt>
                <c:pt idx="5">
                  <c:v>3.0256396038725559</c:v>
                </c:pt>
                <c:pt idx="6">
                  <c:v>2.5095543823882913</c:v>
                </c:pt>
                <c:pt idx="7">
                  <c:v>2.5943137463839325</c:v>
                </c:pt>
                <c:pt idx="8">
                  <c:v>3.1435562064437934</c:v>
                </c:pt>
                <c:pt idx="9">
                  <c:v>3.5644506657850497</c:v>
                </c:pt>
                <c:pt idx="10">
                  <c:v>3.1907887196962172</c:v>
                </c:pt>
                <c:pt idx="11">
                  <c:v>2.8460157019802295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517-4ADE-81BC-02BF73EC53F6}"/>
            </c:ext>
          </c:extLst>
        </c:ser>
        <c:ser>
          <c:idx val="0"/>
          <c:order val="2"/>
          <c:tx>
            <c:v>2023</c:v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val>
            <c:numRef>
              <c:f>'7. Liczba umów na miesiąc'!$B$39:$D$39</c:f>
              <c:numCache>
                <c:formatCode>0.00</c:formatCode>
                <c:ptCount val="3"/>
                <c:pt idx="0">
                  <c:v>2.6171754346874017</c:v>
                </c:pt>
                <c:pt idx="1">
                  <c:v>2.6831178224202441</c:v>
                </c:pt>
                <c:pt idx="2">
                  <c:v>2.8463724882139636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71461</c:v>
                </c:pt>
                <c:pt idx="2">
                  <c:v>78798</c:v>
                </c:pt>
                <c:pt idx="3">
                  <c:v>85636</c:v>
                </c:pt>
                <c:pt idx="4">
                  <c:v>175117</c:v>
                </c:pt>
                <c:pt idx="5">
                  <c:v>241406</c:v>
                </c:pt>
                <c:pt idx="6">
                  <c:v>269073</c:v>
                </c:pt>
                <c:pt idx="7">
                  <c:v>275923</c:v>
                </c:pt>
                <c:pt idx="8">
                  <c:v>173642</c:v>
                </c:pt>
                <c:pt idx="9">
                  <c:v>124798</c:v>
                </c:pt>
                <c:pt idx="10">
                  <c:v>96361</c:v>
                </c:pt>
                <c:pt idx="11">
                  <c:v>81162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155209</c:v>
                </c:pt>
                <c:pt idx="1">
                  <c:v>162806</c:v>
                </c:pt>
                <c:pt idx="2">
                  <c:v>133976</c:v>
                </c:pt>
                <c:pt idx="3">
                  <c:v>177364</c:v>
                </c:pt>
                <c:pt idx="4">
                  <c:v>267040</c:v>
                </c:pt>
                <c:pt idx="5">
                  <c:v>270519</c:v>
                </c:pt>
                <c:pt idx="6">
                  <c:v>262916</c:v>
                </c:pt>
                <c:pt idx="7">
                  <c:v>253383</c:v>
                </c:pt>
                <c:pt idx="8">
                  <c:v>198020</c:v>
                </c:pt>
                <c:pt idx="9">
                  <c:v>142163</c:v>
                </c:pt>
                <c:pt idx="10">
                  <c:v>130883</c:v>
                </c:pt>
                <c:pt idx="11">
                  <c:v>125844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260302</c:v>
                </c:pt>
                <c:pt idx="1">
                  <c:v>215689</c:v>
                </c:pt>
                <c:pt idx="2">
                  <c:v>262811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14</xdr:row>
      <xdr:rowOff>91201</xdr:rowOff>
    </xdr:from>
    <xdr:to>
      <xdr:col>7</xdr:col>
      <xdr:colOff>475127</xdr:colOff>
      <xdr:row>38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577102</xdr:colOff>
      <xdr:row>15</xdr:row>
      <xdr:rowOff>6722</xdr:rowOff>
    </xdr:from>
    <xdr:to>
      <xdr:col>8</xdr:col>
      <xdr:colOff>773204</xdr:colOff>
      <xdr:row>34</xdr:row>
      <xdr:rowOff>179293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577103</xdr:colOff>
      <xdr:row>14</xdr:row>
      <xdr:rowOff>186016</xdr:rowOff>
    </xdr:from>
    <xdr:to>
      <xdr:col>19</xdr:col>
      <xdr:colOff>257736</xdr:colOff>
      <xdr:row>34</xdr:row>
      <xdr:rowOff>179293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25399</xdr:colOff>
      <xdr:row>20</xdr:row>
      <xdr:rowOff>44753</xdr:rowOff>
    </xdr:from>
    <xdr:to>
      <xdr:col>13</xdr:col>
      <xdr:colOff>313764</xdr:colOff>
      <xdr:row>41</xdr:row>
      <xdr:rowOff>10887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8412</xdr:colOff>
      <xdr:row>20</xdr:row>
      <xdr:rowOff>149381</xdr:rowOff>
    </xdr:from>
    <xdr:to>
      <xdr:col>16</xdr:col>
      <xdr:colOff>381000</xdr:colOff>
      <xdr:row>40</xdr:row>
      <xdr:rowOff>141514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40522</xdr:colOff>
      <xdr:row>18</xdr:row>
      <xdr:rowOff>61839</xdr:rowOff>
    </xdr:from>
    <xdr:to>
      <xdr:col>14</xdr:col>
      <xdr:colOff>302560</xdr:colOff>
      <xdr:row>41</xdr:row>
      <xdr:rowOff>56029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30543</xdr:colOff>
      <xdr:row>18</xdr:row>
      <xdr:rowOff>39177</xdr:rowOff>
    </xdr:from>
    <xdr:to>
      <xdr:col>14</xdr:col>
      <xdr:colOff>10886</xdr:colOff>
      <xdr:row>38</xdr:row>
      <xdr:rowOff>130625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217715</xdr:colOff>
      <xdr:row>16</xdr:row>
      <xdr:rowOff>29277</xdr:rowOff>
    </xdr:from>
    <xdr:to>
      <xdr:col>12</xdr:col>
      <xdr:colOff>802824</xdr:colOff>
      <xdr:row>44</xdr:row>
      <xdr:rowOff>161577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208358</xdr:colOff>
      <xdr:row>15</xdr:row>
      <xdr:rowOff>188118</xdr:rowOff>
    </xdr:from>
    <xdr:to>
      <xdr:col>24</xdr:col>
      <xdr:colOff>345280</xdr:colOff>
      <xdr:row>44</xdr:row>
      <xdr:rowOff>154781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D975"/>
  <sheetViews>
    <sheetView showGridLines="0" tabSelected="1" zoomScaleNormal="100" workbookViewId="0">
      <selection activeCell="D41" sqref="D41"/>
    </sheetView>
  </sheetViews>
  <sheetFormatPr defaultColWidth="9.140625" defaultRowHeight="15"/>
  <cols>
    <col min="1" max="1" width="5.7109375" style="106" customWidth="1"/>
    <col min="2" max="2" width="14.140625" style="106" customWidth="1"/>
    <col min="3" max="3" width="5.28515625" style="106" customWidth="1"/>
    <col min="4" max="4" width="150.85546875" style="8" customWidth="1"/>
    <col min="5" max="16384" width="9.140625" style="106"/>
  </cols>
  <sheetData>
    <row r="2" spans="4:4" ht="31.15" hidden="1" customHeight="1"/>
    <row r="4" spans="4:4" ht="345" customHeight="1">
      <c r="D4" s="105" t="s">
        <v>228</v>
      </c>
    </row>
    <row r="5" spans="4:4" ht="14.45" customHeight="1"/>
    <row r="6" spans="4:4" ht="14.45" customHeight="1"/>
    <row r="7" spans="4:4" ht="14.45" customHeight="1"/>
    <row r="8" spans="4:4" ht="14.45" customHeight="1"/>
    <row r="9" spans="4:4" ht="14.45" customHeight="1"/>
    <row r="10" spans="4:4" ht="14.45" customHeight="1"/>
    <row r="11" spans="4:4" ht="14.45" customHeight="1"/>
    <row r="12" spans="4:4" ht="14.45" customHeight="1"/>
    <row r="13" spans="4:4" ht="14.45" customHeight="1"/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YJEo6MxxL4QlakJimDITpADUx38S0D24z6Y51YgY+sVgucP55iCNTx1Rzy4UOTzz5FBoGuSjVlKbCcvSuTtGDA==" saltValue="a7tt3Fd+xTHCaOD0n7D9T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/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211</v>
      </c>
      <c r="C9" s="11"/>
      <c r="D9" s="11"/>
      <c r="E9" s="11"/>
      <c r="F9" s="11"/>
    </row>
    <row r="10" spans="1:6" s="6" customFormat="1" ht="25.5">
      <c r="A10" s="11"/>
      <c r="B10" s="12" t="s">
        <v>212</v>
      </c>
      <c r="C10" s="11"/>
      <c r="D10" s="11"/>
      <c r="E10" s="11"/>
      <c r="F10" s="11"/>
    </row>
    <row r="11" spans="1:6" s="6" customFormat="1" ht="25.5">
      <c r="A11" s="11"/>
      <c r="B11" s="12" t="s">
        <v>217</v>
      </c>
      <c r="C11" s="11"/>
      <c r="D11" s="11"/>
      <c r="E11" s="11"/>
      <c r="F11" s="11"/>
    </row>
    <row r="12" spans="1:6" s="6" customFormat="1" ht="25.5">
      <c r="A12" s="11"/>
      <c r="B12" s="12" t="s">
        <v>216</v>
      </c>
      <c r="C12" s="11"/>
      <c r="D12" s="11"/>
      <c r="E12" s="11"/>
      <c r="F12" s="11"/>
    </row>
    <row r="13" spans="1:6" s="6" customFormat="1" ht="25.5">
      <c r="A13" s="11"/>
      <c r="B13" s="12" t="s">
        <v>215</v>
      </c>
      <c r="C13" s="11"/>
      <c r="D13" s="11"/>
      <c r="E13" s="11"/>
      <c r="F13" s="11"/>
    </row>
    <row r="14" spans="1:6" ht="25.5">
      <c r="A14" s="11"/>
      <c r="B14" s="12" t="s">
        <v>214</v>
      </c>
      <c r="C14" s="11"/>
      <c r="D14" s="11"/>
      <c r="E14" s="11"/>
      <c r="F14" s="11"/>
    </row>
    <row r="15" spans="1:6" ht="25.5">
      <c r="A15" s="11"/>
      <c r="B15" s="12" t="s">
        <v>213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Wlsfethux2lQQfZ5DZN/ZtHurD29tLUWKnZcCaJx122i+ofrYypsCAR3i6Unniu5xycpBeWcbk8lSTxQMeqkEA==" saltValue="PR/dGPXoksc9wqFu2+ffBA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31" sqref="B31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70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218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55" t="s">
        <v>244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jZhDeizATosBTPtU64HYgF19nucM5VUrojEAsegEWatg+I6wgUq04xSN99Jkv8KliVfdnAVd7CM0pswj6YPETg==" saltValue="SECgs1L7gpKIIZ7dLaJItQ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Q38"/>
  <sheetViews>
    <sheetView showGridLines="0" zoomScale="85" zoomScaleNormal="85" workbookViewId="0">
      <selection activeCell="L8" sqref="L8"/>
    </sheetView>
  </sheetViews>
  <sheetFormatPr defaultColWidth="9.140625" defaultRowHeight="15"/>
  <cols>
    <col min="1" max="1" width="9.140625" style="82"/>
    <col min="2" max="2" width="12.140625" style="82" customWidth="1"/>
    <col min="3" max="6" width="25.7109375" style="82" customWidth="1"/>
    <col min="7" max="7" width="9.140625" style="82" customWidth="1"/>
    <col min="8" max="21" width="9.140625" style="82"/>
    <col min="22" max="23" width="9.28515625" style="82" customWidth="1"/>
    <col min="24" max="16384" width="9.140625" style="82"/>
  </cols>
  <sheetData>
    <row r="2" spans="2:16">
      <c r="B2" s="7" t="s">
        <v>3</v>
      </c>
      <c r="J2" s="83"/>
    </row>
    <row r="4" spans="2:16">
      <c r="B4" s="84" t="s">
        <v>77</v>
      </c>
    </row>
    <row r="5" spans="2:16">
      <c r="B5" s="84"/>
    </row>
    <row r="6" spans="2:16">
      <c r="C6" s="156" t="s">
        <v>44</v>
      </c>
      <c r="D6" s="156" t="s">
        <v>45</v>
      </c>
      <c r="E6" s="156" t="s">
        <v>46</v>
      </c>
      <c r="F6" s="156" t="s">
        <v>47</v>
      </c>
    </row>
    <row r="7" spans="2:16">
      <c r="C7" s="156"/>
      <c r="D7" s="156"/>
      <c r="E7" s="156"/>
      <c r="F7" s="156"/>
    </row>
    <row r="8" spans="2:16">
      <c r="B8" s="130">
        <v>2019</v>
      </c>
      <c r="C8" s="112">
        <v>12429</v>
      </c>
      <c r="D8" s="110">
        <v>12713</v>
      </c>
      <c r="E8" s="109">
        <v>12777</v>
      </c>
      <c r="F8" s="111">
        <v>12632</v>
      </c>
    </row>
    <row r="9" spans="2:16">
      <c r="B9" s="130">
        <v>2020</v>
      </c>
      <c r="C9" s="112">
        <v>12580</v>
      </c>
      <c r="D9" s="110">
        <v>11868</v>
      </c>
      <c r="E9" s="109">
        <v>11794</v>
      </c>
      <c r="F9" s="111">
        <v>11324</v>
      </c>
      <c r="G9" s="85"/>
    </row>
    <row r="10" spans="2:16">
      <c r="B10" s="130">
        <v>2021</v>
      </c>
      <c r="C10" s="112">
        <v>10927</v>
      </c>
      <c r="D10" s="110">
        <v>11142</v>
      </c>
      <c r="E10" s="109">
        <v>11659</v>
      </c>
      <c r="F10" s="111">
        <v>11584</v>
      </c>
      <c r="G10" s="85"/>
    </row>
    <row r="11" spans="2:16">
      <c r="B11" s="130">
        <v>2022</v>
      </c>
      <c r="C11" s="112">
        <v>11631</v>
      </c>
      <c r="D11" s="110">
        <v>12012</v>
      </c>
      <c r="E11" s="109">
        <v>12182</v>
      </c>
      <c r="F11" s="111">
        <v>12167</v>
      </c>
    </row>
    <row r="12" spans="2:16">
      <c r="B12" s="130">
        <v>2023</v>
      </c>
      <c r="C12" s="112">
        <v>12128</v>
      </c>
      <c r="D12" s="110"/>
      <c r="E12" s="109"/>
      <c r="F12" s="111"/>
    </row>
    <row r="14" spans="2:16">
      <c r="B14" s="84" t="s">
        <v>229</v>
      </c>
    </row>
    <row r="15" spans="2:16" s="86" customFormat="1">
      <c r="B15" s="87" t="s">
        <v>78</v>
      </c>
      <c r="C15" s="64">
        <v>1</v>
      </c>
      <c r="D15" s="65">
        <f>D8/C8</f>
        <v>1.0228497867889612</v>
      </c>
      <c r="E15" s="65">
        <f>E8/D8</f>
        <v>1.0050342169432864</v>
      </c>
      <c r="F15" s="65">
        <f>F8/E8</f>
        <v>0.98865148313375595</v>
      </c>
      <c r="M15" s="131"/>
      <c r="N15" s="131"/>
      <c r="O15" s="131"/>
      <c r="P15" s="131"/>
    </row>
    <row r="16" spans="2:16" s="86" customFormat="1">
      <c r="B16" s="86" t="s">
        <v>167</v>
      </c>
      <c r="C16" s="64">
        <v>1</v>
      </c>
      <c r="D16" s="65">
        <f t="shared" ref="D16:F16" si="0">D9/C9</f>
        <v>0.94340222575516697</v>
      </c>
      <c r="E16" s="65">
        <f t="shared" si="0"/>
        <v>0.99376474553420968</v>
      </c>
      <c r="F16" s="65">
        <f t="shared" si="0"/>
        <v>0.96014922842123118</v>
      </c>
      <c r="M16" s="131"/>
      <c r="N16" s="131"/>
      <c r="O16" s="131"/>
      <c r="P16" s="131"/>
    </row>
    <row r="17" spans="1:17" s="86" customFormat="1">
      <c r="B17" s="87" t="s">
        <v>198</v>
      </c>
      <c r="C17" s="64">
        <v>1</v>
      </c>
      <c r="D17" s="65">
        <f t="shared" ref="D17:F17" si="1">D10/C10</f>
        <v>1.0196760318477167</v>
      </c>
      <c r="E17" s="65">
        <f t="shared" si="1"/>
        <v>1.0464010052055286</v>
      </c>
      <c r="F17" s="65">
        <f t="shared" si="1"/>
        <v>0.9935672013037139</v>
      </c>
      <c r="M17" s="131"/>
      <c r="N17" s="131"/>
      <c r="O17" s="131"/>
      <c r="P17" s="131"/>
    </row>
    <row r="18" spans="1:17">
      <c r="A18" s="86"/>
      <c r="B18" s="86" t="s">
        <v>207</v>
      </c>
      <c r="C18" s="64">
        <v>1</v>
      </c>
      <c r="D18" s="65">
        <f t="shared" ref="D18" si="2">D11/C11</f>
        <v>1.0327572865617747</v>
      </c>
      <c r="E18" s="65">
        <f>E11/D11</f>
        <v>1.0141525141525141</v>
      </c>
      <c r="F18" s="65">
        <f>F11/E11</f>
        <v>0.99876867509440159</v>
      </c>
      <c r="G18" s="86"/>
      <c r="H18" s="83"/>
      <c r="I18" s="83"/>
      <c r="J18" s="83"/>
      <c r="K18" s="83"/>
      <c r="L18" s="83"/>
      <c r="M18" s="131"/>
      <c r="N18" s="131"/>
      <c r="O18" s="131"/>
      <c r="P18" s="131"/>
    </row>
    <row r="19" spans="1:17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131"/>
      <c r="N19" s="131"/>
      <c r="O19" s="131"/>
      <c r="P19" s="131"/>
    </row>
    <row r="20" spans="1:17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131"/>
      <c r="N20" s="131"/>
      <c r="O20" s="131"/>
      <c r="P20" s="131"/>
    </row>
    <row r="21" spans="1:17">
      <c r="A21" s="83"/>
      <c r="B21" s="83"/>
      <c r="C21" s="83"/>
      <c r="D21" s="83"/>
      <c r="E21" s="83"/>
      <c r="F21" s="83"/>
      <c r="G21" s="83"/>
      <c r="H21" s="86"/>
      <c r="I21" s="88" t="s">
        <v>7</v>
      </c>
      <c r="J21" s="88" t="s">
        <v>8</v>
      </c>
      <c r="K21" s="88" t="s">
        <v>9</v>
      </c>
      <c r="L21" s="88" t="s">
        <v>10</v>
      </c>
      <c r="M21" s="132"/>
      <c r="N21" s="131"/>
      <c r="O21" s="131"/>
      <c r="P21" s="131"/>
    </row>
    <row r="22" spans="1:17">
      <c r="A22" s="83"/>
      <c r="B22" s="83"/>
      <c r="C22" s="83"/>
      <c r="D22" s="83"/>
      <c r="E22" s="83"/>
      <c r="F22" s="83"/>
      <c r="G22" s="83"/>
      <c r="H22" s="86"/>
      <c r="I22" s="86">
        <v>10981</v>
      </c>
      <c r="J22" s="86">
        <v>11174</v>
      </c>
      <c r="K22" s="86">
        <v>11123</v>
      </c>
      <c r="L22" s="86">
        <v>10900</v>
      </c>
      <c r="M22" s="131"/>
      <c r="N22" s="131"/>
      <c r="O22" s="131"/>
      <c r="P22" s="131"/>
    </row>
    <row r="23" spans="1:17">
      <c r="A23" s="83"/>
      <c r="B23" s="83"/>
      <c r="C23" s="83"/>
      <c r="D23" s="83"/>
      <c r="E23" s="83"/>
      <c r="F23" s="83"/>
      <c r="G23" s="83"/>
      <c r="H23" s="86"/>
      <c r="I23" s="86"/>
      <c r="J23" s="86" t="str">
        <f>CONCATENATE(J21,"/",I21)</f>
        <v>Q2 2017/Q1 2017</v>
      </c>
      <c r="K23" s="86" t="str">
        <f>CONCATENATE(K21,"/",J21)</f>
        <v>Q3 2017/Q2 2017</v>
      </c>
      <c r="L23" s="86" t="str">
        <f>CONCATENATE(L21,"/",K21)</f>
        <v>Q4 2017/Q3 2017</v>
      </c>
      <c r="M23" s="131"/>
      <c r="N23" s="131"/>
      <c r="O23" s="131"/>
      <c r="P23" s="131"/>
    </row>
    <row r="24" spans="1:17">
      <c r="A24" s="83"/>
      <c r="B24" s="83"/>
      <c r="C24" s="83"/>
      <c r="D24" s="83"/>
      <c r="E24" s="83"/>
      <c r="F24" s="83"/>
      <c r="G24" s="83"/>
      <c r="H24" s="86"/>
      <c r="I24" s="89">
        <v>1</v>
      </c>
      <c r="J24" s="90">
        <f>J22/I22</f>
        <v>1.0175758127675074</v>
      </c>
      <c r="K24" s="90">
        <f>K22/J22</f>
        <v>0.99543583318417761</v>
      </c>
      <c r="L24" s="90">
        <f>L22/K22</f>
        <v>0.97995145194641731</v>
      </c>
      <c r="M24" s="133"/>
      <c r="N24" s="131"/>
      <c r="O24" s="131"/>
      <c r="P24" s="131"/>
    </row>
    <row r="25" spans="1:17">
      <c r="A25" s="83"/>
      <c r="B25" s="83"/>
      <c r="C25" s="83"/>
      <c r="D25" s="83"/>
      <c r="E25" s="83"/>
      <c r="F25" s="83"/>
      <c r="G25" s="83"/>
      <c r="H25" s="86"/>
      <c r="I25" s="86">
        <f>I22/4*3</f>
        <v>8235.75</v>
      </c>
      <c r="J25" s="86">
        <f>J22/4*3</f>
        <v>8380.5</v>
      </c>
      <c r="K25" s="86">
        <f>K22/4*3</f>
        <v>8342.25</v>
      </c>
      <c r="L25" s="86">
        <f>L22/4*3</f>
        <v>8175</v>
      </c>
      <c r="M25" s="131"/>
      <c r="N25" s="131"/>
      <c r="O25" s="131"/>
      <c r="P25" s="131"/>
    </row>
    <row r="26" spans="1:17">
      <c r="A26" s="83"/>
      <c r="B26" s="83"/>
      <c r="C26" s="83"/>
      <c r="D26" s="83"/>
      <c r="E26" s="83"/>
      <c r="F26" s="83"/>
      <c r="G26" s="83"/>
      <c r="H26" s="86"/>
      <c r="I26" s="86"/>
      <c r="J26" s="86"/>
      <c r="K26" s="86"/>
      <c r="L26" s="86"/>
      <c r="M26" s="131"/>
      <c r="N26" s="131"/>
      <c r="O26" s="131"/>
      <c r="P26" s="131"/>
    </row>
    <row r="27" spans="1:17">
      <c r="A27" s="83"/>
      <c r="B27" s="83"/>
      <c r="C27" s="83"/>
      <c r="D27" s="83"/>
      <c r="E27" s="83"/>
      <c r="F27" s="83"/>
      <c r="G27" s="83"/>
      <c r="H27" s="86"/>
      <c r="I27" s="86"/>
      <c r="J27" s="86"/>
      <c r="K27" s="86"/>
      <c r="L27" s="86"/>
      <c r="M27" s="131"/>
      <c r="N27" s="131"/>
      <c r="O27" s="131"/>
      <c r="P27" s="131"/>
    </row>
    <row r="28" spans="1:17">
      <c r="A28" s="83"/>
      <c r="B28" s="83"/>
      <c r="C28" s="83"/>
      <c r="D28" s="83"/>
      <c r="E28" s="83"/>
      <c r="F28" s="83"/>
      <c r="G28" s="83"/>
      <c r="H28" s="86"/>
      <c r="I28" s="86"/>
      <c r="J28" s="86"/>
      <c r="K28" s="86"/>
      <c r="L28" s="86"/>
      <c r="M28" s="131"/>
      <c r="N28" s="131"/>
      <c r="O28" s="131"/>
      <c r="P28" s="131"/>
      <c r="Q28" s="131"/>
    </row>
    <row r="29" spans="1:17">
      <c r="A29" s="83"/>
      <c r="B29" s="83"/>
      <c r="C29" s="83"/>
      <c r="D29" s="83"/>
      <c r="E29" s="83"/>
      <c r="F29" s="83"/>
      <c r="G29" s="83"/>
      <c r="H29" s="86"/>
      <c r="I29" s="86"/>
      <c r="J29" s="86"/>
      <c r="K29" s="86"/>
      <c r="L29" s="86"/>
      <c r="M29" s="131"/>
      <c r="N29" s="131"/>
      <c r="O29" s="131"/>
      <c r="P29" s="131"/>
      <c r="Q29" s="131"/>
    </row>
    <row r="30" spans="1:17">
      <c r="A30" s="83"/>
      <c r="B30" s="83"/>
      <c r="C30" s="83"/>
      <c r="D30" s="83"/>
      <c r="E30" s="83"/>
      <c r="F30" s="83"/>
      <c r="G30" s="83"/>
      <c r="H30" s="86"/>
      <c r="I30" s="86"/>
      <c r="J30" s="86"/>
      <c r="K30" s="86"/>
      <c r="L30" s="86"/>
      <c r="M30" s="131"/>
      <c r="N30" s="131"/>
      <c r="O30" s="131"/>
      <c r="P30" s="131"/>
      <c r="Q30" s="131"/>
    </row>
    <row r="3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131"/>
      <c r="N31" s="131"/>
      <c r="O31" s="131"/>
      <c r="P31" s="131"/>
      <c r="Q31" s="131"/>
    </row>
    <row r="32" spans="1:17">
      <c r="A32" s="83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131"/>
      <c r="N32" s="131"/>
      <c r="O32" s="131"/>
      <c r="P32" s="131"/>
      <c r="Q32" s="131"/>
    </row>
    <row r="33" spans="1:17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131"/>
      <c r="N33" s="131"/>
      <c r="O33" s="131"/>
      <c r="P33" s="131"/>
      <c r="Q33" s="131"/>
    </row>
    <row r="34" spans="1:17">
      <c r="A34" s="83"/>
      <c r="B34" s="83"/>
      <c r="C34" s="83"/>
      <c r="D34" s="83"/>
      <c r="E34" s="83"/>
      <c r="F34" s="83"/>
      <c r="M34" s="131"/>
      <c r="N34" s="131"/>
      <c r="O34" s="131"/>
      <c r="P34" s="131"/>
      <c r="Q34" s="131"/>
    </row>
    <row r="35" spans="1:17">
      <c r="A35" s="83"/>
      <c r="B35" s="83"/>
      <c r="C35" s="83"/>
      <c r="D35" s="83"/>
      <c r="E35" s="83"/>
      <c r="F35" s="83"/>
    </row>
    <row r="36" spans="1:17">
      <c r="A36" s="83"/>
      <c r="B36" s="83"/>
      <c r="C36" s="83"/>
      <c r="D36" s="83"/>
      <c r="E36" s="83"/>
      <c r="F36" s="83"/>
    </row>
    <row r="37" spans="1:17">
      <c r="A37" s="83"/>
      <c r="B37" s="83"/>
      <c r="C37" s="83"/>
      <c r="D37" s="83"/>
      <c r="E37" s="83"/>
      <c r="F37" s="83"/>
    </row>
    <row r="38" spans="1:17">
      <c r="A38" s="83"/>
      <c r="B38" s="83"/>
      <c r="C38" s="83"/>
      <c r="D38" s="83"/>
      <c r="E38" s="83"/>
      <c r="F38" s="83"/>
    </row>
  </sheetData>
  <sheetProtection algorithmName="SHA-512" hashValue="FRiWXWIfq30V63e6+cUOAwxeJlXWU6nJQVuy6ZJ6QSS2o0mgjCdTSgoGmWoDaloqm43pRtxPjNatDxlfF1DxUQ==" saltValue="Z/SBBkQHmvKVDLBnFdtwVQ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49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R41"/>
  <sheetViews>
    <sheetView showGridLines="0" zoomScale="85" zoomScaleNormal="85" workbookViewId="0">
      <selection activeCell="AA18" sqref="AA18"/>
    </sheetView>
  </sheetViews>
  <sheetFormatPr defaultColWidth="9.140625" defaultRowHeight="15"/>
  <cols>
    <col min="1" max="1" width="9.140625" style="82"/>
    <col min="2" max="2" width="12.140625" style="82" customWidth="1"/>
    <col min="3" max="3" width="13.5703125" style="82" customWidth="1"/>
    <col min="4" max="4" width="15.28515625" style="82" customWidth="1"/>
    <col min="5" max="5" width="15" style="82" customWidth="1"/>
    <col min="6" max="6" width="14.28515625" style="82" customWidth="1"/>
    <col min="7" max="7" width="8.85546875" style="82" customWidth="1"/>
    <col min="8" max="8" width="8.140625" style="82" customWidth="1"/>
    <col min="9" max="9" width="15.85546875" style="82" customWidth="1"/>
    <col min="10" max="11" width="9.140625" style="82"/>
    <col min="12" max="12" width="10" style="82" customWidth="1"/>
    <col min="13" max="13" width="16.42578125" style="82" customWidth="1"/>
    <col min="14" max="14" width="15.85546875" style="82" customWidth="1"/>
    <col min="15" max="15" width="14.5703125" style="82" customWidth="1"/>
    <col min="16" max="16" width="14.140625" style="82" customWidth="1"/>
    <col min="17" max="17" width="8" style="82" customWidth="1"/>
    <col min="18" max="18" width="7.85546875" style="82" customWidth="1"/>
    <col min="19" max="22" width="9.140625" style="82"/>
    <col min="23" max="24" width="9.28515625" style="82" customWidth="1"/>
    <col min="25" max="16384" width="9.140625" style="82"/>
  </cols>
  <sheetData>
    <row r="2" spans="1:18">
      <c r="B2" s="7" t="s">
        <v>3</v>
      </c>
      <c r="K2" s="83"/>
    </row>
    <row r="4" spans="1:18">
      <c r="B4" s="84" t="s">
        <v>241</v>
      </c>
      <c r="L4" s="84" t="s">
        <v>231</v>
      </c>
    </row>
    <row r="5" spans="1:18">
      <c r="B5" s="84"/>
    </row>
    <row r="7" spans="1:18" s="86" customFormat="1">
      <c r="B7" s="1"/>
      <c r="C7" s="157">
        <v>2019</v>
      </c>
      <c r="D7" s="157">
        <v>2020</v>
      </c>
      <c r="E7" s="157">
        <v>2021</v>
      </c>
      <c r="F7" s="157">
        <v>2022</v>
      </c>
      <c r="G7" s="167">
        <v>2023</v>
      </c>
      <c r="H7" s="167"/>
      <c r="I7" s="108"/>
      <c r="L7" s="1"/>
      <c r="M7" s="157">
        <v>2019</v>
      </c>
      <c r="N7" s="157">
        <v>2020</v>
      </c>
      <c r="O7" s="157">
        <v>2021</v>
      </c>
      <c r="P7" s="157">
        <v>2022</v>
      </c>
      <c r="Q7" s="167">
        <v>2023</v>
      </c>
      <c r="R7" s="167"/>
    </row>
    <row r="8" spans="1:18" s="86" customFormat="1">
      <c r="B8" s="1"/>
      <c r="C8" s="158"/>
      <c r="D8" s="158"/>
      <c r="E8" s="158"/>
      <c r="F8" s="158"/>
      <c r="G8" s="165" t="s">
        <v>44</v>
      </c>
      <c r="H8" s="166"/>
      <c r="I8" s="108"/>
      <c r="L8" s="1"/>
      <c r="M8" s="158"/>
      <c r="N8" s="158"/>
      <c r="O8" s="158"/>
      <c r="P8" s="158"/>
      <c r="Q8" s="165" t="s">
        <v>44</v>
      </c>
      <c r="R8" s="166"/>
    </row>
    <row r="9" spans="1:18" s="86" customFormat="1">
      <c r="B9" s="101" t="s">
        <v>219</v>
      </c>
      <c r="C9" s="92">
        <v>2596005</v>
      </c>
      <c r="D9" s="113">
        <v>512298</v>
      </c>
      <c r="E9" s="92">
        <v>1535985</v>
      </c>
      <c r="F9" s="113">
        <v>2152862</v>
      </c>
      <c r="G9" s="168">
        <v>700070</v>
      </c>
      <c r="H9" s="169"/>
      <c r="I9" s="99"/>
      <c r="L9" s="101" t="s">
        <v>219</v>
      </c>
      <c r="M9" s="92">
        <v>17996</v>
      </c>
      <c r="N9" s="113">
        <v>5873</v>
      </c>
      <c r="O9" s="92">
        <v>6579</v>
      </c>
      <c r="P9" s="113">
        <v>16445</v>
      </c>
      <c r="Q9" s="159">
        <v>15909</v>
      </c>
      <c r="R9" s="160"/>
    </row>
    <row r="10" spans="1:18" s="86" customFormat="1">
      <c r="B10" s="101" t="s">
        <v>220</v>
      </c>
      <c r="C10" s="93">
        <v>7742692</v>
      </c>
      <c r="D10" s="114">
        <v>1085139</v>
      </c>
      <c r="E10" s="93">
        <v>4070379</v>
      </c>
      <c r="F10" s="114">
        <v>6301091</v>
      </c>
      <c r="G10" s="163">
        <v>1913057</v>
      </c>
      <c r="H10" s="164"/>
      <c r="I10" s="99"/>
      <c r="L10" s="101" t="s">
        <v>220</v>
      </c>
      <c r="M10" s="93">
        <v>38911</v>
      </c>
      <c r="N10" s="114">
        <v>12132</v>
      </c>
      <c r="O10" s="93">
        <v>18304</v>
      </c>
      <c r="P10" s="114">
        <v>41887</v>
      </c>
      <c r="Q10" s="161">
        <v>45765</v>
      </c>
      <c r="R10" s="162"/>
    </row>
    <row r="11" spans="1:18">
      <c r="A11" s="83"/>
      <c r="B11" s="83"/>
      <c r="C11" s="83"/>
      <c r="D11" s="83"/>
      <c r="E11" s="83"/>
      <c r="F11" s="83"/>
      <c r="G11" s="83"/>
      <c r="H11" s="83"/>
      <c r="I11" s="86"/>
      <c r="J11" s="86"/>
      <c r="K11" s="86"/>
      <c r="L11" s="86"/>
      <c r="M11" s="86"/>
      <c r="N11" s="86"/>
      <c r="O11" s="86"/>
      <c r="P11" s="86"/>
      <c r="Q11" s="83"/>
    </row>
    <row r="12" spans="1:18">
      <c r="A12" s="83"/>
      <c r="B12" s="83"/>
      <c r="C12" s="83"/>
      <c r="D12" s="83"/>
      <c r="E12" s="83"/>
      <c r="F12" s="83"/>
      <c r="G12" s="83"/>
      <c r="H12" s="83"/>
      <c r="I12" s="86"/>
      <c r="J12" s="86"/>
      <c r="K12" s="86"/>
      <c r="L12" s="86"/>
      <c r="M12" s="86"/>
      <c r="N12" s="86"/>
      <c r="O12" s="86"/>
      <c r="P12" s="86"/>
      <c r="Q12" s="83"/>
    </row>
    <row r="13" spans="1:18">
      <c r="A13" s="83"/>
      <c r="B13" s="84" t="s">
        <v>242</v>
      </c>
      <c r="C13" s="83"/>
      <c r="D13" s="83"/>
      <c r="E13" s="83"/>
      <c r="F13" s="83"/>
      <c r="G13" s="83"/>
      <c r="H13" s="83"/>
      <c r="I13" s="86"/>
      <c r="J13" s="86"/>
      <c r="K13" s="86"/>
      <c r="L13" s="84" t="s">
        <v>243</v>
      </c>
      <c r="M13" s="86"/>
      <c r="N13" s="86"/>
      <c r="O13" s="86"/>
      <c r="P13" s="86"/>
      <c r="Q13" s="83"/>
    </row>
    <row r="14" spans="1:18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8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spans="1:18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spans="1:17">
      <c r="A17" s="83"/>
      <c r="B17" s="83"/>
      <c r="C17" s="83"/>
      <c r="D17" s="83"/>
      <c r="E17" s="83"/>
      <c r="F17" s="83"/>
    </row>
    <row r="18" spans="1:17">
      <c r="A18" s="83"/>
      <c r="B18" s="86"/>
      <c r="C18" s="86">
        <v>2019</v>
      </c>
      <c r="D18" s="86">
        <v>2020</v>
      </c>
      <c r="E18" s="86">
        <v>2021</v>
      </c>
      <c r="F18" s="86">
        <v>2022</v>
      </c>
      <c r="G18" s="86">
        <v>2023</v>
      </c>
      <c r="L18" s="86"/>
      <c r="M18" s="86">
        <v>2019</v>
      </c>
      <c r="N18" s="86">
        <v>2020</v>
      </c>
      <c r="O18" s="86">
        <v>2021</v>
      </c>
      <c r="P18" s="86">
        <v>2022</v>
      </c>
      <c r="Q18" s="86">
        <v>2023</v>
      </c>
    </row>
    <row r="19" spans="1:17">
      <c r="A19" s="83"/>
      <c r="B19" s="86" t="s">
        <v>219</v>
      </c>
      <c r="C19" s="86">
        <v>2596005</v>
      </c>
      <c r="D19" s="86">
        <v>512298</v>
      </c>
      <c r="E19" s="86">
        <v>1535985</v>
      </c>
      <c r="F19" s="86">
        <v>2152862</v>
      </c>
      <c r="G19" s="86">
        <v>700070</v>
      </c>
      <c r="L19" s="86" t="s">
        <v>219</v>
      </c>
      <c r="M19" s="86">
        <v>17996</v>
      </c>
      <c r="N19" s="86">
        <v>5873</v>
      </c>
      <c r="O19" s="86">
        <v>6579</v>
      </c>
      <c r="P19" s="86">
        <v>16445</v>
      </c>
      <c r="Q19" s="86">
        <v>15909</v>
      </c>
    </row>
    <row r="20" spans="1:17">
      <c r="A20" s="83"/>
      <c r="B20" s="86" t="s">
        <v>220</v>
      </c>
      <c r="C20" s="86">
        <v>7742692</v>
      </c>
      <c r="D20" s="86">
        <v>1085139</v>
      </c>
      <c r="E20" s="86">
        <v>4070379</v>
      </c>
      <c r="F20" s="86">
        <v>6301091</v>
      </c>
      <c r="G20" s="86">
        <v>1913057</v>
      </c>
      <c r="L20" s="86" t="s">
        <v>220</v>
      </c>
      <c r="M20" s="86">
        <v>38911</v>
      </c>
      <c r="N20" s="86">
        <v>12132</v>
      </c>
      <c r="O20" s="86">
        <v>18304</v>
      </c>
      <c r="P20" s="86">
        <v>41887</v>
      </c>
      <c r="Q20" s="86">
        <v>45765</v>
      </c>
    </row>
    <row r="21" spans="1:17">
      <c r="A21" s="83"/>
      <c r="B21" s="86"/>
      <c r="C21" s="86"/>
      <c r="D21" s="86"/>
      <c r="E21" s="86"/>
      <c r="F21" s="86"/>
      <c r="G21" s="86"/>
    </row>
    <row r="29" spans="1:17">
      <c r="K29" s="107"/>
    </row>
    <row r="30" spans="1:17">
      <c r="K30" s="107"/>
    </row>
    <row r="34" spans="1:1">
      <c r="A34" s="107"/>
    </row>
    <row r="35" spans="1:1">
      <c r="A35" s="107"/>
    </row>
    <row r="36" spans="1:1">
      <c r="A36" s="107"/>
    </row>
    <row r="39" spans="1:1">
      <c r="A39" s="107"/>
    </row>
    <row r="40" spans="1:1">
      <c r="A40" s="107"/>
    </row>
    <row r="41" spans="1:1">
      <c r="A41" s="107"/>
    </row>
  </sheetData>
  <sheetProtection algorithmName="SHA-512" hashValue="IYuDb95HALKYaNCrz8ZscQYCNrAC0o/TXtysXNAj/bnsDZQxUCsJEnwmNmb/zUjLTKDvHtFZYL0k3rvoYPpIuw==" saltValue="ObB5L9cXK7i+e9ZKRRMhTQ==" spinCount="100000" sheet="1" objects="1" scenarios="1" formatCells="0" formatColumns="0" formatRows="0" insertColumns="0" insertRows="0" insertHyperlinks="0" deleteColumns="0" deleteRows="0" sort="0" autoFilter="0" pivotTables="0"/>
  <mergeCells count="16">
    <mergeCell ref="Q10:R10"/>
    <mergeCell ref="G10:H10"/>
    <mergeCell ref="G8:H8"/>
    <mergeCell ref="Q7:R7"/>
    <mergeCell ref="M7:M8"/>
    <mergeCell ref="N7:N8"/>
    <mergeCell ref="O7:O8"/>
    <mergeCell ref="P7:P8"/>
    <mergeCell ref="Q8:R8"/>
    <mergeCell ref="G7:H7"/>
    <mergeCell ref="G9:H9"/>
    <mergeCell ref="C7:C8"/>
    <mergeCell ref="D7:D8"/>
    <mergeCell ref="E7:E8"/>
    <mergeCell ref="F7:F8"/>
    <mergeCell ref="Q9:R9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9"/>
  <sheetViews>
    <sheetView showGridLines="0" zoomScale="85" zoomScaleNormal="85" workbookViewId="0">
      <selection activeCell="I46" sqref="I4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5" width="13.28515625" style="8" customWidth="1"/>
    <col min="6" max="6" width="12.7109375" style="8" bestFit="1" customWidth="1"/>
    <col min="7" max="7" width="11.28515625" style="8" bestFit="1" customWidth="1"/>
    <col min="8" max="8" width="12.85546875" style="8" customWidth="1"/>
    <col min="9" max="10" width="12.7109375" style="8" bestFit="1" customWidth="1"/>
    <col min="11" max="11" width="13.5703125" style="8" bestFit="1" customWidth="1"/>
    <col min="12" max="12" width="12.28515625" style="8" customWidth="1"/>
    <col min="13" max="13" width="11.28515625" style="8" bestFit="1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7" width="11.28515625" style="8" bestFit="1" customWidth="1"/>
    <col min="28" max="28" width="12.42578125" style="8" bestFit="1" customWidth="1"/>
    <col min="29" max="29" width="12.140625" style="8" bestFit="1" customWidth="1"/>
    <col min="30" max="30" width="12.140625" style="8" customWidth="1"/>
    <col min="31" max="31" width="11.28515625" style="8" bestFit="1" customWidth="1"/>
    <col min="32" max="32" width="11.140625" style="8" customWidth="1"/>
    <col min="33" max="16384" width="9.140625" style="8"/>
  </cols>
  <sheetData>
    <row r="1" spans="2:35">
      <c r="AH1" s="61"/>
    </row>
    <row r="2" spans="2:35">
      <c r="B2" s="7" t="s">
        <v>3</v>
      </c>
      <c r="H2" s="38"/>
      <c r="AG2" s="61"/>
      <c r="AH2" s="61"/>
      <c r="AI2" s="61"/>
    </row>
    <row r="3" spans="2:35">
      <c r="AG3" s="61"/>
      <c r="AH3" s="61"/>
      <c r="AI3" s="61"/>
    </row>
    <row r="4" spans="2:35">
      <c r="C4" s="9" t="s">
        <v>232</v>
      </c>
      <c r="G4" s="38"/>
      <c r="K4" s="38"/>
      <c r="O4" s="38"/>
      <c r="R4" s="38"/>
      <c r="W4" s="61"/>
      <c r="X4" s="61"/>
      <c r="Y4" s="61"/>
    </row>
    <row r="5" spans="2:35">
      <c r="D5" s="1"/>
      <c r="E5" s="157">
        <v>2019</v>
      </c>
      <c r="F5" s="157">
        <v>2020</v>
      </c>
      <c r="G5" s="157">
        <v>2021</v>
      </c>
      <c r="H5" s="157">
        <v>2022</v>
      </c>
      <c r="I5" s="102">
        <v>2023</v>
      </c>
      <c r="J5" s="61"/>
      <c r="K5" s="61"/>
      <c r="L5" s="61"/>
    </row>
    <row r="6" spans="2:35">
      <c r="D6" s="1"/>
      <c r="E6" s="158"/>
      <c r="F6" s="158"/>
      <c r="G6" s="158"/>
      <c r="H6" s="158"/>
      <c r="I6" s="154" t="s">
        <v>44</v>
      </c>
      <c r="J6" s="61"/>
      <c r="K6" s="61"/>
      <c r="L6" s="61"/>
    </row>
    <row r="7" spans="2:35" ht="15" customHeight="1">
      <c r="C7" s="170" t="s">
        <v>22</v>
      </c>
      <c r="D7" s="101" t="s">
        <v>11</v>
      </c>
      <c r="E7" s="92">
        <v>1231990</v>
      </c>
      <c r="F7" s="92">
        <v>505602</v>
      </c>
      <c r="G7" s="92">
        <v>851678</v>
      </c>
      <c r="H7" s="92">
        <v>1195919</v>
      </c>
      <c r="I7" s="92">
        <v>373021</v>
      </c>
      <c r="J7" s="61"/>
      <c r="K7" s="61"/>
      <c r="L7" s="61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</row>
    <row r="8" spans="2:35">
      <c r="C8" s="170"/>
      <c r="D8" s="101" t="s">
        <v>12</v>
      </c>
      <c r="E8" s="93">
        <v>114827</v>
      </c>
      <c r="F8" s="93">
        <v>35703</v>
      </c>
      <c r="G8" s="93">
        <v>56148</v>
      </c>
      <c r="H8" s="93">
        <v>110021</v>
      </c>
      <c r="I8" s="93">
        <v>43935</v>
      </c>
      <c r="J8" s="61"/>
      <c r="K8" s="61"/>
      <c r="L8" s="61"/>
    </row>
    <row r="9" spans="2:35">
      <c r="C9" s="170"/>
      <c r="D9" s="101" t="s">
        <v>13</v>
      </c>
      <c r="E9" s="93">
        <v>6264</v>
      </c>
      <c r="F9" s="93">
        <v>2039</v>
      </c>
      <c r="G9" s="93">
        <v>3448</v>
      </c>
      <c r="H9" s="93">
        <v>7451</v>
      </c>
      <c r="I9" s="93">
        <v>2554</v>
      </c>
      <c r="J9" s="61"/>
      <c r="K9" s="61"/>
      <c r="L9" s="61"/>
    </row>
    <row r="10" spans="2:35">
      <c r="C10" s="170"/>
      <c r="D10" s="101" t="s">
        <v>14</v>
      </c>
      <c r="E10" s="93">
        <v>330959</v>
      </c>
      <c r="F10" s="93">
        <v>106423</v>
      </c>
      <c r="G10" s="93">
        <v>135982</v>
      </c>
      <c r="H10" s="93">
        <v>271721</v>
      </c>
      <c r="I10" s="93">
        <v>117918</v>
      </c>
      <c r="J10" s="61"/>
      <c r="K10" s="61"/>
      <c r="L10" s="61"/>
    </row>
    <row r="11" spans="2:35">
      <c r="C11" s="170"/>
      <c r="D11" s="101" t="s">
        <v>60</v>
      </c>
      <c r="E11" s="94">
        <v>29678</v>
      </c>
      <c r="F11" s="94">
        <v>14752</v>
      </c>
      <c r="G11" s="94">
        <v>31105</v>
      </c>
      <c r="H11" s="94">
        <v>39956</v>
      </c>
      <c r="I11" s="94">
        <v>11508</v>
      </c>
      <c r="J11" s="61"/>
      <c r="K11" s="61"/>
      <c r="L11" s="61"/>
    </row>
    <row r="12" spans="2:35">
      <c r="C12" s="170"/>
      <c r="D12" s="101" t="s">
        <v>61</v>
      </c>
      <c r="E12" s="94">
        <v>998122</v>
      </c>
      <c r="F12" s="94">
        <v>405352</v>
      </c>
      <c r="G12" s="94">
        <v>637703</v>
      </c>
      <c r="H12" s="94">
        <v>637506</v>
      </c>
      <c r="I12" s="94">
        <v>173808</v>
      </c>
      <c r="J12" s="61"/>
      <c r="K12" s="61"/>
      <c r="L12" s="61"/>
    </row>
    <row r="13" spans="2:35" ht="15" customHeight="1">
      <c r="C13" s="170" t="s">
        <v>21</v>
      </c>
      <c r="D13" s="101" t="s">
        <v>11</v>
      </c>
      <c r="E13" s="95">
        <v>56288</v>
      </c>
      <c r="F13" s="95">
        <v>379195</v>
      </c>
      <c r="G13" s="95">
        <v>117671</v>
      </c>
      <c r="H13" s="95">
        <v>51733</v>
      </c>
      <c r="I13" s="95">
        <v>11030</v>
      </c>
      <c r="J13" s="61"/>
      <c r="K13" s="61"/>
      <c r="L13" s="61"/>
    </row>
    <row r="14" spans="2:35">
      <c r="C14" s="170"/>
      <c r="D14" s="101" t="s">
        <v>12</v>
      </c>
      <c r="E14" s="96">
        <v>9477</v>
      </c>
      <c r="F14" s="96">
        <v>31867</v>
      </c>
      <c r="G14" s="96">
        <v>13434</v>
      </c>
      <c r="H14" s="96">
        <v>14693</v>
      </c>
      <c r="I14" s="96">
        <v>3092</v>
      </c>
      <c r="J14" s="61"/>
      <c r="K14" s="61"/>
      <c r="L14" s="61"/>
    </row>
    <row r="15" spans="2:35">
      <c r="B15" s="38"/>
      <c r="C15" s="170"/>
      <c r="D15" s="101" t="s">
        <v>13</v>
      </c>
      <c r="E15" s="96">
        <v>238</v>
      </c>
      <c r="F15" s="96">
        <v>904</v>
      </c>
      <c r="G15" s="96">
        <v>461</v>
      </c>
      <c r="H15" s="96">
        <v>360</v>
      </c>
      <c r="I15" s="96">
        <v>94</v>
      </c>
      <c r="J15" s="61"/>
      <c r="K15" s="61"/>
      <c r="L15" s="61"/>
    </row>
    <row r="16" spans="2:35">
      <c r="C16" s="170"/>
      <c r="D16" s="101" t="s">
        <v>14</v>
      </c>
      <c r="E16" s="96">
        <v>24411</v>
      </c>
      <c r="F16" s="96">
        <v>75055</v>
      </c>
      <c r="G16" s="96">
        <v>24097</v>
      </c>
      <c r="H16" s="96">
        <v>21125</v>
      </c>
      <c r="I16" s="96">
        <v>5319</v>
      </c>
      <c r="J16" s="61"/>
      <c r="K16" s="61"/>
      <c r="L16" s="61"/>
    </row>
    <row r="17" spans="1:25">
      <c r="C17" s="170"/>
      <c r="D17" s="101" t="s">
        <v>60</v>
      </c>
      <c r="E17" s="96">
        <v>801</v>
      </c>
      <c r="F17" s="96">
        <v>5476</v>
      </c>
      <c r="G17" s="96">
        <v>4115</v>
      </c>
      <c r="H17" s="96">
        <v>1547</v>
      </c>
      <c r="I17" s="96">
        <v>299</v>
      </c>
      <c r="J17" s="61"/>
      <c r="K17" s="61"/>
      <c r="L17" s="61"/>
    </row>
    <row r="18" spans="1:25">
      <c r="C18" s="170"/>
      <c r="D18" s="101" t="s">
        <v>61</v>
      </c>
      <c r="E18" s="97">
        <v>24620</v>
      </c>
      <c r="F18" s="97">
        <v>65076</v>
      </c>
      <c r="G18" s="97">
        <v>20301</v>
      </c>
      <c r="H18" s="97">
        <v>20254</v>
      </c>
      <c r="I18" s="97">
        <v>2840</v>
      </c>
      <c r="J18" s="61"/>
      <c r="K18" s="61"/>
      <c r="L18" s="61"/>
    </row>
    <row r="19" spans="1:25">
      <c r="W19" s="61"/>
      <c r="X19" s="61"/>
      <c r="Y19" s="61"/>
    </row>
    <row r="20" spans="1:25">
      <c r="C20" s="9" t="s">
        <v>233</v>
      </c>
      <c r="W20" s="61"/>
      <c r="X20" s="61"/>
      <c r="Y20" s="61"/>
    </row>
    <row r="21" spans="1:25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61"/>
      <c r="X21" s="61"/>
      <c r="Y21" s="61"/>
    </row>
    <row r="22" spans="1:25" s="27" customForma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61"/>
      <c r="X22" s="61"/>
      <c r="Y22" s="61"/>
    </row>
    <row r="23" spans="1:25" s="27" customFormat="1">
      <c r="C23" s="62"/>
      <c r="W23" s="61"/>
      <c r="X23" s="61"/>
      <c r="Y23" s="61"/>
    </row>
    <row r="24" spans="1:25" s="27" customFormat="1">
      <c r="W24" s="61"/>
      <c r="X24" s="61"/>
      <c r="Y24" s="61"/>
    </row>
    <row r="25" spans="1:25" s="27" customFormat="1">
      <c r="A25" s="66"/>
      <c r="B25" s="66"/>
      <c r="W25" s="61"/>
      <c r="X25" s="61"/>
      <c r="Y25" s="61"/>
    </row>
    <row r="26" spans="1:25" s="27" customFormat="1">
      <c r="A26" s="66"/>
      <c r="B26" s="66"/>
    </row>
    <row r="27" spans="1:25" s="27" customFormat="1">
      <c r="A27" s="66"/>
      <c r="B27" s="66"/>
    </row>
    <row r="28" spans="1:25" s="27" customFormat="1">
      <c r="A28" s="66"/>
      <c r="B28" s="66"/>
    </row>
    <row r="29" spans="1:25" s="27" customFormat="1">
      <c r="A29" s="66"/>
      <c r="B29" s="66"/>
    </row>
    <row r="30" spans="1:25" s="27" customFormat="1">
      <c r="A30" s="66"/>
      <c r="B30" s="66"/>
    </row>
    <row r="31" spans="1:25" s="27" customFormat="1">
      <c r="A31" s="66"/>
      <c r="B31" s="66"/>
    </row>
    <row r="32" spans="1:25" s="27" customFormat="1">
      <c r="A32" s="66"/>
      <c r="B32" s="66"/>
      <c r="G32" s="66"/>
      <c r="H32" s="66"/>
      <c r="I32" s="66"/>
      <c r="J32" s="66"/>
      <c r="K32" s="66"/>
      <c r="L32" s="66"/>
      <c r="M32" s="66"/>
    </row>
    <row r="33" spans="1:28" s="27" customFormat="1">
      <c r="A33" s="66"/>
      <c r="B33" s="66"/>
      <c r="G33" s="66"/>
      <c r="H33" s="66"/>
      <c r="I33" s="66"/>
      <c r="J33" s="66"/>
      <c r="K33" s="66"/>
      <c r="L33" s="66"/>
      <c r="M33" s="66"/>
    </row>
    <row r="34" spans="1:28" s="27" customFormat="1">
      <c r="A34" s="66"/>
      <c r="B34" s="66"/>
      <c r="G34" s="66"/>
      <c r="H34" s="66"/>
      <c r="I34" s="66"/>
      <c r="J34" s="66"/>
      <c r="K34" s="66"/>
      <c r="L34" s="66"/>
      <c r="M34" s="66"/>
    </row>
    <row r="35" spans="1:28" s="27" customFormat="1">
      <c r="A35" s="66"/>
      <c r="B35" s="66"/>
      <c r="G35" s="66"/>
      <c r="H35" s="66"/>
      <c r="I35" s="66"/>
      <c r="J35" s="66"/>
      <c r="K35" s="66"/>
      <c r="L35" s="66"/>
      <c r="M35" s="66"/>
    </row>
    <row r="36" spans="1:28" s="26" customFormat="1">
      <c r="A36" s="39"/>
      <c r="B36" s="39"/>
      <c r="C36" s="27"/>
      <c r="D36" s="27"/>
      <c r="E36" s="27"/>
      <c r="F36" s="27"/>
      <c r="G36" s="66"/>
      <c r="H36" s="66"/>
      <c r="I36" s="66"/>
      <c r="J36" s="66"/>
      <c r="K36" s="66"/>
      <c r="L36" s="66"/>
      <c r="M36" s="66"/>
      <c r="N36" s="27"/>
      <c r="O36" s="27"/>
      <c r="P36" s="27"/>
      <c r="Q36" s="27"/>
      <c r="R36" s="27"/>
      <c r="S36" s="27"/>
      <c r="T36" s="27"/>
      <c r="U36" s="27"/>
      <c r="V36" s="27"/>
    </row>
    <row r="37" spans="1:28" s="27" customFormat="1">
      <c r="G37" s="66"/>
      <c r="H37" s="66"/>
      <c r="I37" s="66"/>
      <c r="J37" s="66"/>
      <c r="K37" s="66"/>
      <c r="L37" s="66"/>
      <c r="M37" s="66"/>
    </row>
    <row r="38" spans="1:28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8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8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28">
      <c r="C41" s="26"/>
      <c r="D41" s="26"/>
      <c r="E41" s="26"/>
      <c r="F41" s="26"/>
      <c r="G41" s="26"/>
      <c r="H41" s="26"/>
    </row>
    <row r="47" spans="1:28">
      <c r="P47" s="38"/>
      <c r="T47" s="38"/>
      <c r="X47" s="38"/>
      <c r="AB47" s="38"/>
    </row>
    <row r="48" spans="1:28">
      <c r="P48" s="38"/>
      <c r="T48" s="38"/>
      <c r="X48" s="38"/>
      <c r="AB48" s="38"/>
    </row>
    <row r="49" spans="16:28">
      <c r="P49" s="38"/>
      <c r="T49" s="38"/>
      <c r="X49" s="38"/>
      <c r="AB49" s="38"/>
    </row>
  </sheetData>
  <sheetProtection algorithmName="SHA-512" hashValue="cFzG3RgQpF3IbIiIr2Pe9ZX/JNI6LuAN12ma6AIHxU1tr25cxpLm4FEtZJH8NSNyiLI744CI3FQ5ouz/Y9AINw==" saltValue="1bXJC9GE37UaMr1iUA668Q==" spinCount="100000" sheet="1" objects="1" scenarios="1" formatCells="0" formatColumns="0" formatRows="0" insertColumns="0" insertRows="0" insertHyperlinks="0" deleteColumns="0" deleteRows="0" sort="0" autoFilter="0" pivotTables="0"/>
  <mergeCells count="6">
    <mergeCell ref="H5:H6"/>
    <mergeCell ref="C7:C12"/>
    <mergeCell ref="C13:C18"/>
    <mergeCell ref="E5:E6"/>
    <mergeCell ref="F5:F6"/>
    <mergeCell ref="G5:G6"/>
  </mergeCells>
  <phoneticPr fontId="49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9"/>
  <sheetViews>
    <sheetView showGridLines="0" zoomScale="85" zoomScaleNormal="85" workbookViewId="0">
      <selection activeCell="U28" sqref="U28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9" width="12.7109375" style="8" bestFit="1" customWidth="1"/>
    <col min="10" max="10" width="12.140625" style="8" bestFit="1" customWidth="1"/>
    <col min="11" max="11" width="13.42578125" style="8" bestFit="1" customWidth="1"/>
    <col min="12" max="12" width="12.7109375" style="8" bestFit="1" customWidth="1"/>
    <col min="13" max="13" width="11.28515625" style="8" bestFit="1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29" width="12.140625" style="8" bestFit="1" customWidth="1"/>
    <col min="30" max="30" width="12.140625" style="8" customWidth="1"/>
    <col min="31" max="31" width="12.140625" style="8" bestFit="1" customWidth="1"/>
    <col min="32" max="32" width="13.140625" style="8" customWidth="1"/>
    <col min="33" max="33" width="9.140625" style="8" customWidth="1"/>
    <col min="34" max="16384" width="9.140625" style="8"/>
  </cols>
  <sheetData>
    <row r="1" spans="2:33">
      <c r="AG1" s="61"/>
    </row>
    <row r="2" spans="2:33">
      <c r="B2" s="7" t="s">
        <v>3</v>
      </c>
      <c r="AG2" s="61"/>
    </row>
    <row r="3" spans="2:33">
      <c r="V3" s="61"/>
      <c r="W3" s="61"/>
    </row>
    <row r="4" spans="2:33">
      <c r="C4" s="9" t="s">
        <v>234</v>
      </c>
      <c r="U4" s="61"/>
      <c r="V4" s="61"/>
      <c r="W4" s="61"/>
      <c r="X4"/>
      <c r="Y4"/>
    </row>
    <row r="5" spans="2:33">
      <c r="D5" s="1"/>
      <c r="E5" s="157">
        <v>2019</v>
      </c>
      <c r="F5" s="157">
        <v>2020</v>
      </c>
      <c r="G5" s="157">
        <v>2021</v>
      </c>
      <c r="H5" s="157">
        <v>2022</v>
      </c>
      <c r="I5" s="102">
        <v>2023</v>
      </c>
      <c r="J5" s="61"/>
      <c r="K5"/>
      <c r="L5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</row>
    <row r="6" spans="2:33">
      <c r="D6" s="1"/>
      <c r="E6" s="158"/>
      <c r="F6" s="158"/>
      <c r="G6" s="158"/>
      <c r="H6" s="158"/>
      <c r="I6" s="154" t="s">
        <v>44</v>
      </c>
      <c r="J6" s="61"/>
      <c r="K6"/>
      <c r="L6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</row>
    <row r="7" spans="2:33">
      <c r="C7" s="170" t="s">
        <v>22</v>
      </c>
      <c r="D7" s="101" t="s">
        <v>11</v>
      </c>
      <c r="E7" s="92">
        <v>3310498</v>
      </c>
      <c r="F7" s="92">
        <v>1360263</v>
      </c>
      <c r="G7" s="92">
        <v>2211639</v>
      </c>
      <c r="H7" s="92">
        <v>3182054</v>
      </c>
      <c r="I7" s="92">
        <v>1032691</v>
      </c>
      <c r="J7" s="61"/>
      <c r="K7"/>
      <c r="L7"/>
    </row>
    <row r="8" spans="2:33">
      <c r="C8" s="170"/>
      <c r="D8" s="101" t="s">
        <v>12</v>
      </c>
      <c r="E8" s="93">
        <v>263539</v>
      </c>
      <c r="F8" s="93">
        <v>79335</v>
      </c>
      <c r="G8" s="93">
        <v>126751</v>
      </c>
      <c r="H8" s="93">
        <v>254279</v>
      </c>
      <c r="I8" s="93">
        <v>101157</v>
      </c>
      <c r="J8" s="61"/>
      <c r="K8"/>
      <c r="L8"/>
    </row>
    <row r="9" spans="2:33">
      <c r="C9" s="170"/>
      <c r="D9" s="101" t="s">
        <v>13</v>
      </c>
      <c r="E9" s="93">
        <v>11672</v>
      </c>
      <c r="F9" s="93">
        <v>3616</v>
      </c>
      <c r="G9" s="93">
        <v>6072</v>
      </c>
      <c r="H9" s="93">
        <v>12667</v>
      </c>
      <c r="I9" s="93">
        <v>4558</v>
      </c>
      <c r="J9" s="61"/>
      <c r="K9"/>
      <c r="L9"/>
    </row>
    <row r="10" spans="2:33">
      <c r="C10" s="170"/>
      <c r="D10" s="101" t="s">
        <v>14</v>
      </c>
      <c r="E10" s="93">
        <v>873440</v>
      </c>
      <c r="F10" s="93">
        <v>244329</v>
      </c>
      <c r="G10" s="93">
        <v>289278</v>
      </c>
      <c r="H10" s="93">
        <v>654687</v>
      </c>
      <c r="I10" s="93">
        <v>270970</v>
      </c>
      <c r="J10" s="61"/>
      <c r="K10"/>
      <c r="L10"/>
    </row>
    <row r="11" spans="2:33" ht="15" customHeight="1">
      <c r="C11" s="170"/>
      <c r="D11" s="101" t="s">
        <v>60</v>
      </c>
      <c r="E11" s="94">
        <v>83290</v>
      </c>
      <c r="F11" s="94">
        <v>36728</v>
      </c>
      <c r="G11" s="94">
        <v>74321</v>
      </c>
      <c r="H11" s="94">
        <v>101662</v>
      </c>
      <c r="I11" s="94">
        <v>29278</v>
      </c>
      <c r="J11" s="61"/>
      <c r="K11"/>
      <c r="L11"/>
    </row>
    <row r="12" spans="2:33" ht="15" customHeight="1">
      <c r="C12" s="170"/>
      <c r="D12" s="101" t="s">
        <v>61</v>
      </c>
      <c r="E12" s="94">
        <v>3484072</v>
      </c>
      <c r="F12" s="94">
        <v>1052029</v>
      </c>
      <c r="G12" s="94">
        <v>1820962</v>
      </c>
      <c r="H12" s="94">
        <v>2336004</v>
      </c>
      <c r="I12" s="94">
        <v>523377</v>
      </c>
      <c r="J12" s="61"/>
      <c r="K12"/>
      <c r="L12"/>
    </row>
    <row r="13" spans="2:33" ht="15" customHeight="1">
      <c r="C13" s="170" t="s">
        <v>21</v>
      </c>
      <c r="D13" s="101" t="s">
        <v>11</v>
      </c>
      <c r="E13" s="115">
        <v>152712</v>
      </c>
      <c r="F13" s="115">
        <v>1088951</v>
      </c>
      <c r="G13" s="115">
        <v>319806</v>
      </c>
      <c r="H13" s="115">
        <v>127452</v>
      </c>
      <c r="I13" s="115">
        <v>27523</v>
      </c>
      <c r="J13" s="61"/>
    </row>
    <row r="14" spans="2:33">
      <c r="C14" s="170"/>
      <c r="D14" s="101" t="s">
        <v>12</v>
      </c>
      <c r="E14" s="114">
        <v>17378</v>
      </c>
      <c r="F14" s="114">
        <v>70758</v>
      </c>
      <c r="G14" s="114">
        <v>29101</v>
      </c>
      <c r="H14" s="114">
        <v>29916</v>
      </c>
      <c r="I14" s="114">
        <v>5958</v>
      </c>
      <c r="J14" s="61"/>
    </row>
    <row r="15" spans="2:33">
      <c r="C15" s="170"/>
      <c r="D15" s="101" t="s">
        <v>13</v>
      </c>
      <c r="E15" s="114">
        <v>416</v>
      </c>
      <c r="F15" s="114">
        <v>1530</v>
      </c>
      <c r="G15" s="114">
        <v>750</v>
      </c>
      <c r="H15" s="114">
        <v>599</v>
      </c>
      <c r="I15" s="114">
        <v>146</v>
      </c>
      <c r="J15" s="61"/>
    </row>
    <row r="16" spans="2:33">
      <c r="C16" s="170"/>
      <c r="D16" s="101" t="s">
        <v>14</v>
      </c>
      <c r="E16" s="114">
        <v>55184</v>
      </c>
      <c r="F16" s="114">
        <v>207916</v>
      </c>
      <c r="G16" s="114">
        <v>52543</v>
      </c>
      <c r="H16" s="114">
        <v>41378</v>
      </c>
      <c r="I16" s="114">
        <v>9911</v>
      </c>
      <c r="J16" s="61"/>
    </row>
    <row r="17" spans="2:23">
      <c r="C17" s="170"/>
      <c r="D17" s="101" t="s">
        <v>60</v>
      </c>
      <c r="E17" s="114">
        <v>2172</v>
      </c>
      <c r="F17" s="114">
        <v>16086</v>
      </c>
      <c r="G17" s="114">
        <v>10080</v>
      </c>
      <c r="H17" s="114">
        <v>4320</v>
      </c>
      <c r="I17" s="114">
        <v>824</v>
      </c>
      <c r="J17" s="61"/>
    </row>
    <row r="18" spans="2:23">
      <c r="C18" s="170"/>
      <c r="D18" s="101" t="s">
        <v>61</v>
      </c>
      <c r="E18" s="134">
        <v>55957</v>
      </c>
      <c r="F18" s="134">
        <v>305920</v>
      </c>
      <c r="G18" s="134">
        <v>46364</v>
      </c>
      <c r="H18" s="134">
        <v>36597</v>
      </c>
      <c r="I18" s="134">
        <v>4612</v>
      </c>
      <c r="J18" s="61"/>
    </row>
    <row r="19" spans="2:23">
      <c r="B19" s="26"/>
      <c r="F19" s="38"/>
      <c r="J19" s="38"/>
      <c r="N19" s="38"/>
      <c r="R19" s="38"/>
      <c r="V19" s="61"/>
      <c r="W19" s="61"/>
    </row>
    <row r="20" spans="2:23">
      <c r="B20" s="26"/>
      <c r="C20" s="9" t="s">
        <v>235</v>
      </c>
      <c r="S20" s="38"/>
      <c r="T20" s="38"/>
      <c r="V20" s="61"/>
      <c r="W20" s="61"/>
    </row>
    <row r="21" spans="2:23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/>
      <c r="T21" s="38"/>
      <c r="U21" s="8"/>
      <c r="V21" s="61"/>
      <c r="W21" s="61"/>
    </row>
    <row r="22" spans="2:23" s="27" customForma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56"/>
      <c r="S22" s="8"/>
      <c r="T22" s="8"/>
      <c r="U22" s="8"/>
      <c r="V22" s="61"/>
      <c r="W22" s="61"/>
    </row>
    <row r="23" spans="2:23" s="26" customFormat="1"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56"/>
      <c r="S23" s="27"/>
      <c r="T23" s="27"/>
      <c r="U23" s="27"/>
      <c r="V23" s="61"/>
      <c r="W23" s="63"/>
    </row>
    <row r="24" spans="2:23" s="26" customFormat="1"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56"/>
      <c r="S24" s="27"/>
      <c r="T24" s="27"/>
      <c r="U24" s="27"/>
      <c r="V24" s="61"/>
      <c r="W24" s="63"/>
    </row>
    <row r="25" spans="2:23" s="26" customFormat="1">
      <c r="N25" s="41"/>
      <c r="O25" s="41"/>
      <c r="P25" s="41"/>
      <c r="Q25" s="41"/>
      <c r="R25" s="41"/>
      <c r="V25" s="63"/>
    </row>
    <row r="26" spans="2:23" s="26" customFormat="1">
      <c r="N26" s="41"/>
      <c r="O26" s="41"/>
      <c r="P26" s="41"/>
      <c r="Q26" s="41"/>
      <c r="R26" s="41"/>
      <c r="V26" s="63"/>
    </row>
    <row r="27" spans="2:23" s="26" customFormat="1">
      <c r="N27" s="41"/>
      <c r="O27" s="41"/>
      <c r="P27" s="41"/>
      <c r="Q27" s="41"/>
      <c r="R27" s="41"/>
    </row>
    <row r="28" spans="2:23" s="26" customFormat="1">
      <c r="E28" s="41"/>
      <c r="F28" s="41"/>
      <c r="G28" s="41"/>
      <c r="H28" s="41"/>
      <c r="I28" s="41"/>
      <c r="J28" s="41"/>
      <c r="K28" s="41"/>
      <c r="L28" s="41"/>
      <c r="M28" s="41"/>
      <c r="N28" s="41" t="s">
        <v>138</v>
      </c>
      <c r="O28" s="41"/>
      <c r="P28" s="41"/>
      <c r="Q28" s="41"/>
      <c r="R28" s="41"/>
    </row>
    <row r="29" spans="2:23" s="26" customFormat="1"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</row>
    <row r="30" spans="2:23" s="26" customFormat="1"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</row>
    <row r="31" spans="2:23" s="26" customFormat="1">
      <c r="E31" s="41"/>
      <c r="F31" s="41"/>
      <c r="G31" s="41"/>
      <c r="H31" s="41"/>
      <c r="I31" s="41"/>
      <c r="J31" s="40"/>
      <c r="K31" s="40"/>
      <c r="L31" s="40"/>
      <c r="M31" s="41"/>
      <c r="N31" s="41"/>
      <c r="O31" s="41"/>
      <c r="P31" s="41"/>
      <c r="Q31" s="41"/>
      <c r="R31" s="41"/>
      <c r="S31" s="26" t="s">
        <v>163</v>
      </c>
    </row>
    <row r="32" spans="2:23" s="26" customFormat="1">
      <c r="D32" s="26" t="s">
        <v>15</v>
      </c>
      <c r="E32" s="41"/>
      <c r="F32" s="41"/>
      <c r="G32" s="40"/>
      <c r="H32" s="40"/>
      <c r="I32" s="40"/>
      <c r="J32" s="40"/>
      <c r="K32" s="40"/>
      <c r="L32" s="40"/>
      <c r="M32" s="43"/>
      <c r="N32" s="41"/>
      <c r="O32" s="41"/>
      <c r="P32" s="41"/>
      <c r="Q32" s="41"/>
      <c r="R32" s="41"/>
      <c r="S32" s="26">
        <v>237476</v>
      </c>
    </row>
    <row r="33" spans="3:22" s="26" customFormat="1">
      <c r="E33" s="41"/>
      <c r="F33" s="41"/>
      <c r="G33" s="40"/>
      <c r="H33" s="40"/>
      <c r="I33" s="40"/>
      <c r="J33" s="40"/>
      <c r="K33" s="40"/>
      <c r="L33" s="40"/>
      <c r="M33" s="43"/>
      <c r="N33" s="41"/>
      <c r="O33" s="41"/>
      <c r="P33" s="41"/>
      <c r="Q33" s="41"/>
      <c r="R33" s="41"/>
      <c r="S33" s="26">
        <v>18160</v>
      </c>
    </row>
    <row r="34" spans="3:22" s="26" customFormat="1">
      <c r="E34" s="41"/>
      <c r="F34" s="41"/>
      <c r="G34" s="40"/>
      <c r="H34" s="40"/>
      <c r="I34" s="40"/>
      <c r="J34" s="40"/>
      <c r="K34" s="40"/>
      <c r="L34" s="40"/>
      <c r="M34" s="43"/>
      <c r="N34" s="41"/>
      <c r="O34" s="41"/>
      <c r="P34" s="41"/>
      <c r="Q34" s="41"/>
      <c r="R34" s="41"/>
      <c r="S34" s="26">
        <v>1115</v>
      </c>
    </row>
    <row r="35" spans="3:22" s="26" customFormat="1">
      <c r="E35" s="41"/>
      <c r="F35" s="41"/>
      <c r="G35" s="40"/>
      <c r="H35" s="40"/>
      <c r="I35" s="40"/>
      <c r="J35" s="40"/>
      <c r="K35" s="40"/>
      <c r="L35" s="40"/>
      <c r="M35" s="43"/>
      <c r="N35" s="41"/>
      <c r="O35" s="41"/>
      <c r="P35" s="41"/>
      <c r="Q35" s="41"/>
      <c r="R35" s="41"/>
      <c r="S35" s="26">
        <v>20202</v>
      </c>
    </row>
    <row r="36" spans="3:22" s="26" customFormat="1">
      <c r="E36" s="41"/>
      <c r="F36" s="41"/>
      <c r="G36" s="40"/>
      <c r="H36" s="40"/>
      <c r="I36" s="40"/>
      <c r="J36" s="40"/>
      <c r="K36" s="40"/>
      <c r="L36" s="40"/>
      <c r="M36" s="43"/>
      <c r="N36" s="41"/>
      <c r="O36" s="41"/>
      <c r="P36" s="41"/>
      <c r="Q36" s="41"/>
      <c r="R36" s="41"/>
      <c r="S36" s="26">
        <v>11594</v>
      </c>
    </row>
    <row r="37" spans="3:22" s="27" customFormat="1">
      <c r="C37" s="26"/>
      <c r="D37" s="26"/>
      <c r="E37" s="41"/>
      <c r="F37" s="41"/>
      <c r="G37" s="40"/>
      <c r="H37" s="40"/>
      <c r="I37" s="40"/>
      <c r="J37" s="40"/>
      <c r="K37" s="40"/>
      <c r="L37" s="40"/>
      <c r="M37" s="43"/>
      <c r="N37" s="41"/>
      <c r="O37" s="41"/>
      <c r="P37" s="41"/>
      <c r="Q37" s="41"/>
      <c r="R37" s="41"/>
      <c r="S37" s="26">
        <v>106807</v>
      </c>
      <c r="T37" s="26"/>
      <c r="U37" s="26"/>
      <c r="V37" s="26"/>
    </row>
    <row r="38" spans="3:22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26"/>
      <c r="T38" s="26"/>
      <c r="U38" s="26"/>
      <c r="V38" s="26"/>
    </row>
    <row r="39" spans="3:22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  <row r="40" spans="3:22" s="27" customFormat="1">
      <c r="E40" s="56"/>
      <c r="F40" s="56"/>
      <c r="G40" s="56"/>
      <c r="H40" s="56"/>
      <c r="I40" s="56"/>
      <c r="J40" s="56"/>
      <c r="K40" s="56"/>
      <c r="L40" s="56"/>
      <c r="M40" s="56"/>
    </row>
    <row r="41" spans="3:22" s="27" customFormat="1">
      <c r="E41" s="56"/>
      <c r="F41" s="56"/>
      <c r="G41" s="56"/>
      <c r="H41" s="56"/>
      <c r="I41" s="56"/>
      <c r="J41" s="56"/>
      <c r="K41" s="56"/>
      <c r="L41" s="56"/>
      <c r="M41" s="56"/>
    </row>
    <row r="42" spans="3:22" s="27" customFormat="1">
      <c r="E42" s="56"/>
      <c r="F42" s="56"/>
      <c r="G42" s="56"/>
      <c r="H42" s="56"/>
      <c r="I42" s="56"/>
      <c r="J42" s="56"/>
      <c r="K42" s="56"/>
      <c r="L42" s="56"/>
      <c r="M42" s="56"/>
    </row>
    <row r="43" spans="3:22" s="27" customFormat="1"/>
    <row r="44" spans="3:22" s="27" customFormat="1"/>
    <row r="45" spans="3:22" s="27" customFormat="1"/>
    <row r="46" spans="3:22" s="27" customFormat="1"/>
    <row r="47" spans="3:22" s="27" customFormat="1">
      <c r="F47" s="38"/>
      <c r="G47" s="8"/>
      <c r="H47" s="8"/>
      <c r="I47" s="8"/>
      <c r="J47" s="38"/>
      <c r="K47" s="8"/>
      <c r="L47" s="8"/>
      <c r="M47" s="8"/>
      <c r="N47" s="38"/>
      <c r="O47" s="8"/>
      <c r="P47" s="8"/>
      <c r="Q47" s="8"/>
      <c r="R47" s="38"/>
    </row>
    <row r="48" spans="3:22">
      <c r="C48" s="27"/>
      <c r="D48" s="27"/>
      <c r="E48" s="27"/>
      <c r="F48" s="38"/>
      <c r="J48" s="38"/>
      <c r="N48" s="38"/>
      <c r="R48" s="38"/>
      <c r="S48" s="27"/>
      <c r="T48" s="27"/>
      <c r="U48" s="27"/>
      <c r="V48" s="27"/>
    </row>
    <row r="49" spans="13:32">
      <c r="M49" s="27"/>
      <c r="N49" s="27"/>
      <c r="O49" s="27"/>
      <c r="P49" s="38"/>
      <c r="T49" s="38"/>
      <c r="X49" s="38"/>
      <c r="AB49" s="38"/>
      <c r="AC49" s="27"/>
      <c r="AD49" s="27"/>
      <c r="AE49" s="27"/>
      <c r="AF49" s="27"/>
    </row>
  </sheetData>
  <sheetProtection algorithmName="SHA-512" hashValue="EipET6Lgjs8vx8yNrwRwBGhtsyzsccK6LNPdDcLo6hfMmmJhhRfQUFdu3dDBOxMhHvwjfbcgaD8uHq12GSpLqA==" saltValue="tZbEUnj4LvMsBjMGaMIkdg==" spinCount="100000" sheet="1" objects="1" scenarios="1" formatCells="0" formatColumns="0" formatRows="0" insertColumns="0" insertRows="0" insertHyperlinks="0" deleteColumns="0" deleteRows="0" sort="0" autoFilter="0" pivotTables="0"/>
  <mergeCells count="6">
    <mergeCell ref="H5:H6"/>
    <mergeCell ref="C7:C12"/>
    <mergeCell ref="C13:C18"/>
    <mergeCell ref="E5:E6"/>
    <mergeCell ref="F5:F6"/>
    <mergeCell ref="G5:G6"/>
  </mergeCells>
  <phoneticPr fontId="49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73" t="s">
        <v>186</v>
      </c>
      <c r="C1" s="173"/>
      <c r="D1" s="173"/>
      <c r="E1" s="173"/>
    </row>
    <row r="2" spans="1:9">
      <c r="B2" s="78">
        <v>2019</v>
      </c>
      <c r="C2" s="78">
        <v>2020</v>
      </c>
      <c r="D2" s="78">
        <v>2021</v>
      </c>
    </row>
    <row r="3" spans="1:9">
      <c r="A3" t="s">
        <v>187</v>
      </c>
      <c r="B3" s="75">
        <f>SUM('4. Podróżni OT'!F7:F12)</f>
        <v>2776300</v>
      </c>
      <c r="C3" s="75">
        <f>SUM('4. Podróżni OT'!G7:G12)</f>
        <v>4529023</v>
      </c>
      <c r="D3" s="75">
        <f>SUM('4. Podróżni OT'!H7:H12)</f>
        <v>6541353</v>
      </c>
    </row>
    <row r="4" spans="1:9" ht="15" customHeight="1">
      <c r="A4" t="s">
        <v>195</v>
      </c>
      <c r="B4" s="75">
        <f>SUM('4. Podróżni OT'!F13:F18)</f>
        <v>1691161</v>
      </c>
      <c r="C4" s="75">
        <f>SUM('4. Podróżni OT'!G13:G18)</f>
        <v>458644</v>
      </c>
      <c r="D4" s="75">
        <f>SUM('4. Podróżni OT'!H13:H18)</f>
        <v>240262</v>
      </c>
      <c r="I4" s="73"/>
    </row>
    <row r="5" spans="1:9">
      <c r="A5" t="s">
        <v>188</v>
      </c>
      <c r="B5" s="76">
        <f t="shared" ref="B5:D5" si="0">B3-B4</f>
        <v>1085139</v>
      </c>
      <c r="C5" s="76">
        <f t="shared" si="0"/>
        <v>4070379</v>
      </c>
      <c r="D5" s="76">
        <f t="shared" si="0"/>
        <v>6301091</v>
      </c>
    </row>
    <row r="6" spans="1:9">
      <c r="A6" t="s">
        <v>196</v>
      </c>
      <c r="B6" s="74">
        <f t="shared" ref="B6:D6" si="1">B3/1000000</f>
        <v>2.7763</v>
      </c>
      <c r="C6" s="74">
        <f t="shared" si="1"/>
        <v>4.5290229999999996</v>
      </c>
      <c r="D6" s="74">
        <f t="shared" si="1"/>
        <v>6.541353</v>
      </c>
      <c r="E6" t="s">
        <v>196</v>
      </c>
    </row>
    <row r="7" spans="1:9">
      <c r="A7" t="s">
        <v>197</v>
      </c>
      <c r="B7" s="74">
        <f>B5/1000000</f>
        <v>1.0851390000000001</v>
      </c>
      <c r="C7" s="74">
        <f t="shared" ref="C7:D7" si="2">C5/1000000</f>
        <v>4.070379</v>
      </c>
      <c r="D7" s="74">
        <f t="shared" si="2"/>
        <v>6.3010910000000004</v>
      </c>
      <c r="E7" t="s">
        <v>197</v>
      </c>
    </row>
    <row r="8" spans="1:9">
      <c r="B8" s="74"/>
      <c r="C8" s="74"/>
      <c r="D8" s="74"/>
    </row>
    <row r="9" spans="1:9">
      <c r="A9" t="s">
        <v>189</v>
      </c>
      <c r="B9" s="78" t="s">
        <v>192</v>
      </c>
      <c r="C9" s="78" t="s">
        <v>191</v>
      </c>
      <c r="D9" s="78" t="s">
        <v>190</v>
      </c>
    </row>
    <row r="10" spans="1:9">
      <c r="A10" t="s">
        <v>196</v>
      </c>
      <c r="B10" s="73"/>
      <c r="C10" s="73">
        <f t="shared" ref="C10" si="3">C3/B3-1</f>
        <v>0.63131614018657922</v>
      </c>
      <c r="D10" s="73">
        <f>D3/C3-1</f>
        <v>0.44431878575136396</v>
      </c>
    </row>
    <row r="11" spans="1:9">
      <c r="A11" t="s">
        <v>197</v>
      </c>
      <c r="B11" s="73"/>
      <c r="C11" s="73">
        <f>C5/B5-1</f>
        <v>2.7510208369619007</v>
      </c>
      <c r="D11" s="73">
        <f>D5/C5-1</f>
        <v>0.54803545320963964</v>
      </c>
    </row>
    <row r="12" spans="1:9" ht="15" customHeight="1">
      <c r="D12" s="78" t="s">
        <v>194</v>
      </c>
    </row>
    <row r="13" spans="1:9">
      <c r="A13" t="s">
        <v>196</v>
      </c>
      <c r="D13" s="73">
        <f>D3/B3-1</f>
        <v>1.3561405467708822</v>
      </c>
    </row>
    <row r="14" spans="1:9">
      <c r="A14" t="s">
        <v>197</v>
      </c>
      <c r="D14" s="73">
        <f>D5/B5-1</f>
        <v>4.8067132413451183</v>
      </c>
    </row>
    <row r="15" spans="1:9">
      <c r="B15" s="173" t="s">
        <v>193</v>
      </c>
      <c r="C15" s="173"/>
      <c r="D15" s="173"/>
      <c r="E15" s="173"/>
    </row>
    <row r="16" spans="1:9">
      <c r="B16" s="78">
        <v>2019</v>
      </c>
      <c r="C16" s="78">
        <v>2020</v>
      </c>
      <c r="D16" s="78">
        <v>2021</v>
      </c>
    </row>
    <row r="17" spans="1:26">
      <c r="A17" t="s">
        <v>187</v>
      </c>
      <c r="B17" s="75">
        <f>SUM('3. Umowy OT'!E7:E12)</f>
        <v>2711840</v>
      </c>
      <c r="C17" s="75">
        <f>SUM('3. Umowy OT'!F7:G12)</f>
        <v>2785935</v>
      </c>
      <c r="D17" s="75">
        <f>SUM('3. Umowy OT'!H7:H12)</f>
        <v>2262574</v>
      </c>
    </row>
    <row r="18" spans="1:26">
      <c r="A18" t="s">
        <v>195</v>
      </c>
      <c r="B18" s="75">
        <f>SUM('3. Umowy OT'!E13:E18)</f>
        <v>115835</v>
      </c>
      <c r="C18" s="75">
        <f>SUM('3. Umowy OT'!F13:G18)</f>
        <v>737652</v>
      </c>
      <c r="D18" s="75">
        <f>SUM('3. Umowy OT'!H13:H18)</f>
        <v>109712</v>
      </c>
    </row>
    <row r="19" spans="1:26">
      <c r="A19" t="s">
        <v>188</v>
      </c>
      <c r="B19" s="76">
        <f t="shared" ref="B19" si="4">B17-B18</f>
        <v>2596005</v>
      </c>
      <c r="C19" s="76">
        <f t="shared" ref="C19" si="5">C17-C18</f>
        <v>2048283</v>
      </c>
      <c r="D19" s="76">
        <f t="shared" ref="D19" si="6">D17-D18</f>
        <v>2152862</v>
      </c>
    </row>
    <row r="20" spans="1:26">
      <c r="A20" t="s">
        <v>196</v>
      </c>
      <c r="B20" s="74">
        <f t="shared" ref="B20:D20" si="7">B17/1000000</f>
        <v>2.71184</v>
      </c>
      <c r="C20" s="74">
        <f t="shared" si="7"/>
        <v>2.7859349999999998</v>
      </c>
      <c r="D20" s="74">
        <f t="shared" si="7"/>
        <v>2.2625739999999999</v>
      </c>
    </row>
    <row r="21" spans="1:26">
      <c r="A21" t="s">
        <v>197</v>
      </c>
      <c r="B21" s="74">
        <f>B19/1000000</f>
        <v>2.5960049999999999</v>
      </c>
      <c r="C21" s="74">
        <f t="shared" ref="C21:D21" si="8">C19/1000000</f>
        <v>2.0482830000000001</v>
      </c>
      <c r="D21" s="74">
        <f t="shared" si="8"/>
        <v>2.1528619999999998</v>
      </c>
    </row>
    <row r="22" spans="1:26">
      <c r="B22" s="74"/>
      <c r="C22" s="74"/>
      <c r="D22" s="74"/>
    </row>
    <row r="23" spans="1:26">
      <c r="A23" t="s">
        <v>189</v>
      </c>
      <c r="B23" s="78" t="s">
        <v>192</v>
      </c>
      <c r="C23" s="78" t="s">
        <v>191</v>
      </c>
      <c r="D23" s="78" t="s">
        <v>190</v>
      </c>
    </row>
    <row r="24" spans="1:26">
      <c r="A24" t="s">
        <v>196</v>
      </c>
      <c r="B24" s="73"/>
      <c r="C24" s="73">
        <f t="shared" ref="C24" si="9">C17/B17-1</f>
        <v>2.7322777154994426E-2</v>
      </c>
      <c r="D24" s="73">
        <f>D17/C17-1</f>
        <v>-0.18785829532993414</v>
      </c>
      <c r="E24" s="73"/>
    </row>
    <row r="25" spans="1:26">
      <c r="A25" t="s">
        <v>197</v>
      </c>
      <c r="B25" s="73"/>
      <c r="C25" s="73">
        <f>C19/B19-1</f>
        <v>-0.21098649655913604</v>
      </c>
      <c r="D25" s="73">
        <f>D19/C19-1</f>
        <v>5.1056909616493451E-2</v>
      </c>
      <c r="E25" s="73"/>
    </row>
    <row r="26" spans="1:26">
      <c r="D26" s="78" t="s">
        <v>194</v>
      </c>
      <c r="E26" s="73"/>
    </row>
    <row r="27" spans="1:26">
      <c r="A27" t="s">
        <v>196</v>
      </c>
      <c r="D27" s="73">
        <f>D17/B17-1</f>
        <v>-0.16566832851495661</v>
      </c>
      <c r="E27" s="73"/>
    </row>
    <row r="28" spans="1:26">
      <c r="A28" t="s">
        <v>197</v>
      </c>
      <c r="D28" s="73">
        <f>D19/B19-1</f>
        <v>-0.17070190542776309</v>
      </c>
      <c r="E28" s="77"/>
    </row>
    <row r="29" spans="1:26">
      <c r="D29" t="s">
        <v>187</v>
      </c>
      <c r="T29" s="173" t="s">
        <v>186</v>
      </c>
      <c r="U29" s="173"/>
      <c r="V29" s="173"/>
      <c r="W29" s="173"/>
    </row>
    <row r="30" spans="1:26" ht="15.75" thickBot="1">
      <c r="B30" s="8"/>
      <c r="C30" s="1"/>
      <c r="D30" s="24" t="s">
        <v>62</v>
      </c>
      <c r="E30" s="24" t="s">
        <v>75</v>
      </c>
      <c r="F30" s="24" t="s">
        <v>79</v>
      </c>
      <c r="G30" s="24" t="s">
        <v>101</v>
      </c>
      <c r="H30" s="24" t="s">
        <v>105</v>
      </c>
      <c r="I30" s="24" t="s">
        <v>129</v>
      </c>
      <c r="J30" s="24" t="s">
        <v>137</v>
      </c>
      <c r="K30" s="24" t="s">
        <v>138</v>
      </c>
      <c r="L30" s="24" t="s">
        <v>149</v>
      </c>
      <c r="M30" s="24" t="s">
        <v>162</v>
      </c>
      <c r="N30" s="24" t="s">
        <v>163</v>
      </c>
      <c r="O30" s="24" t="s">
        <v>168</v>
      </c>
      <c r="P30" s="24" t="s">
        <v>171</v>
      </c>
      <c r="Q30" s="24" t="s">
        <v>178</v>
      </c>
      <c r="T30" s="78">
        <v>2018</v>
      </c>
      <c r="U30" s="78">
        <v>2019</v>
      </c>
      <c r="V30" s="78">
        <v>2020</v>
      </c>
      <c r="W30" s="78">
        <v>2021</v>
      </c>
      <c r="X30" s="78">
        <v>2019</v>
      </c>
      <c r="Y30" s="78">
        <v>2020</v>
      </c>
      <c r="Z30" s="78">
        <v>2021</v>
      </c>
    </row>
    <row r="31" spans="1:26">
      <c r="B31" s="178" t="s">
        <v>22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7">
        <f>SUM(F31:I31)-SUM(F37:I37)</f>
        <v>3157688</v>
      </c>
      <c r="V31" s="67">
        <f>SUM(J31:M31)-SUM(J37:M37)</f>
        <v>271283</v>
      </c>
      <c r="W31" s="67">
        <f>SUM(N31:Q31)-SUM(N37:Q37)</f>
        <v>1890023</v>
      </c>
      <c r="X31" s="81">
        <f>U31/$U$37</f>
        <v>0.4099973940909617</v>
      </c>
      <c r="Y31" s="81">
        <f>V31/$V$37</f>
        <v>0.25264205836555581</v>
      </c>
      <c r="Z31" s="81">
        <f t="shared" ref="Z31:Z36" si="10">W31/$W$37</f>
        <v>0.47921840176269087</v>
      </c>
    </row>
    <row r="32" spans="1:26">
      <c r="B32" s="178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7">
        <f t="shared" ref="U32:U36" si="11">SUM(F32:I32)-SUM(F38:I38)</f>
        <v>244322</v>
      </c>
      <c r="V32" s="67">
        <f t="shared" ref="V32:V36" si="12">SUM(J32:M32)-SUM(J38:M38)</f>
        <v>10412</v>
      </c>
      <c r="W32" s="67">
        <f t="shared" ref="W32:W36" si="13">SUM(N32:Q32)-SUM(N38:Q38)</f>
        <v>96377</v>
      </c>
      <c r="X32" s="81">
        <f t="shared" ref="X32:X36" si="14">U32/$U$37</f>
        <v>3.1723014851084697E-2</v>
      </c>
      <c r="Y32" s="81">
        <f t="shared" ref="Y32:Y36" si="15">V32/$V$37</f>
        <v>9.6965497716486743E-3</v>
      </c>
      <c r="Z32" s="81">
        <f t="shared" si="10"/>
        <v>2.443654490272492E-2</v>
      </c>
    </row>
    <row r="33" spans="2:26">
      <c r="B33" s="178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7">
        <f t="shared" si="11"/>
        <v>11088</v>
      </c>
      <c r="V33" s="67">
        <f t="shared" si="12"/>
        <v>1958</v>
      </c>
      <c r="W33" s="67">
        <f t="shared" si="13"/>
        <v>4903</v>
      </c>
      <c r="X33" s="81">
        <f t="shared" si="14"/>
        <v>1.439677100993063E-3</v>
      </c>
      <c r="Y33" s="81">
        <f t="shared" si="15"/>
        <v>1.8234579766507975E-3</v>
      </c>
      <c r="Z33" s="81">
        <f t="shared" si="10"/>
        <v>1.2431636143276951E-3</v>
      </c>
    </row>
    <row r="34" spans="2:26">
      <c r="B34" s="178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7">
        <f t="shared" si="11"/>
        <v>815027</v>
      </c>
      <c r="V34" s="67">
        <f t="shared" si="12"/>
        <v>42583</v>
      </c>
      <c r="W34" s="67">
        <f t="shared" si="13"/>
        <v>229084</v>
      </c>
      <c r="X34" s="81">
        <f t="shared" si="14"/>
        <v>0.10582392754248496</v>
      </c>
      <c r="Y34" s="81">
        <f t="shared" si="15"/>
        <v>3.9656951491175131E-2</v>
      </c>
      <c r="Z34" s="81">
        <f t="shared" si="10"/>
        <v>5.8084620319120074E-2</v>
      </c>
    </row>
    <row r="35" spans="2:26">
      <c r="B35" s="178"/>
      <c r="C35" s="10" t="s">
        <v>60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60</v>
      </c>
      <c r="U35" s="67">
        <f t="shared" si="11"/>
        <v>78066</v>
      </c>
      <c r="V35" s="67">
        <f t="shared" si="12"/>
        <v>19622</v>
      </c>
      <c r="W35" s="67">
        <f t="shared" si="13"/>
        <v>59077</v>
      </c>
      <c r="X35" s="81">
        <f t="shared" si="14"/>
        <v>1.013616816072551E-2</v>
      </c>
      <c r="Y35" s="81">
        <f t="shared" si="15"/>
        <v>1.827369377826453E-2</v>
      </c>
      <c r="Z35" s="81">
        <f t="shared" si="10"/>
        <v>1.4979069313407556E-2</v>
      </c>
    </row>
    <row r="36" spans="2:26">
      <c r="B36" s="178"/>
      <c r="C36" s="10" t="s">
        <v>61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61</v>
      </c>
      <c r="U36" s="67">
        <f t="shared" si="11"/>
        <v>3395536</v>
      </c>
      <c r="V36" s="67">
        <f t="shared" si="12"/>
        <v>727926</v>
      </c>
      <c r="W36" s="67">
        <f t="shared" si="13"/>
        <v>1664506</v>
      </c>
      <c r="X36" s="81">
        <f t="shared" si="14"/>
        <v>0.44087981825375011</v>
      </c>
      <c r="Y36" s="81">
        <f t="shared" si="15"/>
        <v>0.67790728861670502</v>
      </c>
      <c r="Z36" s="81">
        <f t="shared" si="10"/>
        <v>0.42203820008772885</v>
      </c>
    </row>
    <row r="37" spans="2:26">
      <c r="B37" s="178" t="s">
        <v>21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7">
        <f>SUM(U31:U36)</f>
        <v>7701727</v>
      </c>
      <c r="V37" s="67">
        <f t="shared" ref="V37:W37" si="16">SUM(V31:V36)</f>
        <v>1073784</v>
      </c>
      <c r="W37" s="67">
        <f t="shared" si="16"/>
        <v>3943970</v>
      </c>
    </row>
    <row r="38" spans="2:26">
      <c r="B38" s="178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78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78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78"/>
      <c r="C41" s="10" t="s">
        <v>60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78"/>
      <c r="C42" s="10" t="s">
        <v>61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73" t="s">
        <v>186</v>
      </c>
      <c r="U42" s="173"/>
      <c r="V42" s="173"/>
      <c r="W42" s="173"/>
    </row>
    <row r="43" spans="2:26">
      <c r="T43" s="78">
        <v>2018</v>
      </c>
      <c r="U43" s="78">
        <v>2019</v>
      </c>
      <c r="V43" s="78">
        <v>2020</v>
      </c>
      <c r="W43" s="78">
        <v>2021</v>
      </c>
      <c r="X43" s="78">
        <v>2019</v>
      </c>
      <c r="Y43" s="78">
        <v>2020</v>
      </c>
      <c r="Z43" s="78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9">
        <f>U31/1000000</f>
        <v>3.1576879999999998</v>
      </c>
      <c r="V44" s="69">
        <f t="shared" ref="V44:W44" si="18">V31/1000000</f>
        <v>0.271283</v>
      </c>
      <c r="W44" s="80">
        <f t="shared" si="18"/>
        <v>1.890023</v>
      </c>
      <c r="X44" s="81">
        <f>U44/$U$50</f>
        <v>0.4099973940909617</v>
      </c>
      <c r="Y44" s="81">
        <f>V44/$V$50</f>
        <v>0.25264205836555587</v>
      </c>
      <c r="Z44" s="81">
        <f>W44/$W$50</f>
        <v>0.47921840176269087</v>
      </c>
    </row>
    <row r="45" spans="2:26">
      <c r="S45" s="10" t="s">
        <v>12</v>
      </c>
      <c r="U45" s="69">
        <f t="shared" ref="U45:W45" si="19">U32/1000000</f>
        <v>0.24432200000000001</v>
      </c>
      <c r="V45" s="69">
        <f t="shared" si="19"/>
        <v>1.0411999999999999E-2</v>
      </c>
      <c r="W45" s="69">
        <f t="shared" si="19"/>
        <v>9.6377000000000004E-2</v>
      </c>
      <c r="X45" s="81">
        <f t="shared" ref="X45:X49" si="20">U45/$U$50</f>
        <v>3.1723014851084703E-2</v>
      </c>
      <c r="Y45" s="81">
        <f t="shared" ref="Y45:Y49" si="21">V45/$V$50</f>
        <v>9.6965497716486743E-3</v>
      </c>
      <c r="Z45" s="81">
        <f t="shared" ref="Z45:Z49" si="22">W45/$W$50</f>
        <v>2.443654490272492E-2</v>
      </c>
    </row>
    <row r="46" spans="2:26">
      <c r="S46" s="10" t="s">
        <v>13</v>
      </c>
      <c r="U46" s="69">
        <f t="shared" ref="U46:W46" si="23">U33/1000000</f>
        <v>1.1088000000000001E-2</v>
      </c>
      <c r="V46" s="69">
        <f t="shared" si="23"/>
        <v>1.9580000000000001E-3</v>
      </c>
      <c r="W46" s="69">
        <f t="shared" si="23"/>
        <v>4.9030000000000002E-3</v>
      </c>
      <c r="X46" s="81">
        <f t="shared" si="20"/>
        <v>1.4396771009930632E-3</v>
      </c>
      <c r="Y46" s="81">
        <f t="shared" si="21"/>
        <v>1.8234579766507979E-3</v>
      </c>
      <c r="Z46" s="81">
        <f t="shared" si="22"/>
        <v>1.2431636143276951E-3</v>
      </c>
    </row>
    <row r="47" spans="2:26">
      <c r="B47" s="19" t="s">
        <v>76</v>
      </c>
      <c r="C47" s="19"/>
      <c r="S47" s="10" t="s">
        <v>14</v>
      </c>
      <c r="U47" s="69">
        <f t="shared" ref="U47:W47" si="24">U34/1000000</f>
        <v>0.81502699999999995</v>
      </c>
      <c r="V47" s="69">
        <f t="shared" si="24"/>
        <v>4.2583000000000003E-2</v>
      </c>
      <c r="W47" s="69">
        <f t="shared" si="24"/>
        <v>0.22908400000000001</v>
      </c>
      <c r="X47" s="81">
        <f t="shared" si="20"/>
        <v>0.10582392754248496</v>
      </c>
      <c r="Y47" s="81">
        <f t="shared" si="21"/>
        <v>3.9656951491175145E-2</v>
      </c>
      <c r="Z47" s="81">
        <f t="shared" si="22"/>
        <v>5.8084620319120074E-2</v>
      </c>
    </row>
    <row r="48" spans="2:26" ht="15.75" thickBot="1">
      <c r="C48" s="19"/>
      <c r="S48" s="10" t="s">
        <v>60</v>
      </c>
      <c r="U48" s="69">
        <f t="shared" ref="U48:W48" si="25">U35/1000000</f>
        <v>7.8065999999999997E-2</v>
      </c>
      <c r="V48" s="69">
        <f t="shared" si="25"/>
        <v>1.9622000000000001E-2</v>
      </c>
      <c r="W48" s="69">
        <f t="shared" si="25"/>
        <v>5.9076999999999998E-2</v>
      </c>
      <c r="X48" s="81">
        <f t="shared" si="20"/>
        <v>1.013616816072551E-2</v>
      </c>
      <c r="Y48" s="81">
        <f t="shared" si="21"/>
        <v>1.8273693778264533E-2</v>
      </c>
      <c r="Z48" s="81">
        <f t="shared" si="22"/>
        <v>1.4979069313407554E-2</v>
      </c>
    </row>
    <row r="49" spans="2:26">
      <c r="C49" s="174" t="s">
        <v>23</v>
      </c>
      <c r="D49" s="176" t="s">
        <v>24</v>
      </c>
      <c r="E49" s="176" t="s">
        <v>25</v>
      </c>
      <c r="F49" s="176" t="s">
        <v>26</v>
      </c>
      <c r="G49" s="176" t="s">
        <v>27</v>
      </c>
      <c r="H49" s="176" t="s">
        <v>28</v>
      </c>
      <c r="I49" s="176" t="s">
        <v>29</v>
      </c>
      <c r="J49" s="176" t="s">
        <v>30</v>
      </c>
      <c r="K49" s="176" t="s">
        <v>31</v>
      </c>
      <c r="L49" s="176" t="s">
        <v>32</v>
      </c>
      <c r="M49" s="176" t="s">
        <v>33</v>
      </c>
      <c r="N49" s="171" t="s">
        <v>34</v>
      </c>
      <c r="S49" s="10" t="s">
        <v>61</v>
      </c>
      <c r="U49" s="80">
        <f t="shared" ref="U49:W49" si="26">U36/1000000</f>
        <v>3.3955359999999999</v>
      </c>
      <c r="V49" s="80">
        <f t="shared" si="26"/>
        <v>0.72792599999999996</v>
      </c>
      <c r="W49" s="69">
        <f t="shared" si="26"/>
        <v>1.664506</v>
      </c>
      <c r="X49" s="81">
        <f t="shared" si="20"/>
        <v>0.44087981825375011</v>
      </c>
      <c r="Y49" s="81">
        <f t="shared" si="21"/>
        <v>0.67790728861670513</v>
      </c>
      <c r="Z49" s="81">
        <f t="shared" si="22"/>
        <v>0.42203820008772885</v>
      </c>
    </row>
    <row r="50" spans="2:26" ht="15.75" thickBot="1">
      <c r="C50" s="175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2"/>
      <c r="U50" s="79">
        <f>SUM(U44:U49)</f>
        <v>7.7017269999999991</v>
      </c>
      <c r="V50" s="79">
        <f t="shared" ref="V50" si="27">SUM(V44:V49)</f>
        <v>1.0737839999999998</v>
      </c>
      <c r="W50" s="79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73"/>
      <c r="U52" s="173"/>
      <c r="V52" s="173"/>
      <c r="W52" s="173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8"/>
      <c r="U53" s="78"/>
      <c r="V53" s="78"/>
      <c r="W53" s="78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8">
        <v>2018</v>
      </c>
      <c r="U54" s="78">
        <v>2019</v>
      </c>
      <c r="V54" s="78">
        <v>2020</v>
      </c>
      <c r="W54" s="78">
        <v>2021</v>
      </c>
      <c r="X54" s="78">
        <v>2019</v>
      </c>
      <c r="Y54" s="78">
        <v>2020</v>
      </c>
      <c r="Z54" s="78">
        <v>2021</v>
      </c>
    </row>
    <row r="55" spans="2:26" ht="15.7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9">
        <v>3.1576879999999998</v>
      </c>
      <c r="V55" s="69">
        <v>0.271283</v>
      </c>
      <c r="W55" s="69">
        <v>1.890023</v>
      </c>
      <c r="X55" s="81">
        <f>U55/$U$50</f>
        <v>0.4099973940909617</v>
      </c>
      <c r="Y55" s="81">
        <f>V55/$V$50</f>
        <v>0.25264205836555587</v>
      </c>
      <c r="Z55" s="81">
        <f>W55/$W$50</f>
        <v>0.47921840176269087</v>
      </c>
    </row>
    <row r="56" spans="2:26">
      <c r="S56" s="10" t="s">
        <v>61</v>
      </c>
      <c r="U56" s="69">
        <v>3.3955359999999999</v>
      </c>
      <c r="V56" s="69">
        <v>0.72792599999999996</v>
      </c>
      <c r="W56" s="69">
        <v>1.664506</v>
      </c>
      <c r="X56" s="81">
        <f t="shared" ref="X56:X61" si="29">U56/$U$50</f>
        <v>0.44087981825375011</v>
      </c>
      <c r="Y56" s="81">
        <f t="shared" ref="Y56:Y61" si="30">V56/$V$50</f>
        <v>0.67790728861670513</v>
      </c>
      <c r="Z56" s="81">
        <f t="shared" ref="Z56:Z61" si="31">W56/$W$50</f>
        <v>0.42203820008772885</v>
      </c>
    </row>
    <row r="57" spans="2:26">
      <c r="S57" s="10" t="s">
        <v>14</v>
      </c>
      <c r="U57" s="69">
        <v>0.81502699999999995</v>
      </c>
      <c r="V57" s="69">
        <v>4.2583000000000003E-2</v>
      </c>
      <c r="W57" s="69">
        <v>0.22908400000000001</v>
      </c>
      <c r="X57" s="81">
        <f t="shared" si="29"/>
        <v>0.10582392754248496</v>
      </c>
      <c r="Y57" s="81">
        <f t="shared" si="30"/>
        <v>3.9656951491175145E-2</v>
      </c>
      <c r="Z57" s="81">
        <f t="shared" si="31"/>
        <v>5.8084620319120074E-2</v>
      </c>
    </row>
    <row r="58" spans="2:26">
      <c r="S58" s="10" t="s">
        <v>12</v>
      </c>
      <c r="U58" s="69">
        <v>0.24432200000000001</v>
      </c>
      <c r="V58" s="69">
        <v>1.0411999999999999E-2</v>
      </c>
      <c r="W58" s="69">
        <v>9.6377000000000004E-2</v>
      </c>
      <c r="X58" s="81">
        <f t="shared" si="29"/>
        <v>3.1723014851084703E-2</v>
      </c>
      <c r="Y58" s="81">
        <f t="shared" si="30"/>
        <v>9.6965497716486743E-3</v>
      </c>
      <c r="Z58" s="81">
        <f t="shared" si="31"/>
        <v>2.443654490272492E-2</v>
      </c>
    </row>
    <row r="59" spans="2:26">
      <c r="S59" s="10" t="s">
        <v>60</v>
      </c>
      <c r="U59" s="69">
        <v>7.8065999999999997E-2</v>
      </c>
      <c r="V59" s="69">
        <v>1.9622000000000001E-2</v>
      </c>
      <c r="W59" s="69">
        <v>5.9076999999999998E-2</v>
      </c>
      <c r="X59" s="81">
        <f t="shared" si="29"/>
        <v>1.013616816072551E-2</v>
      </c>
      <c r="Y59" s="81">
        <f t="shared" si="30"/>
        <v>1.8273693778264533E-2</v>
      </c>
      <c r="Z59" s="81">
        <f t="shared" si="31"/>
        <v>1.4979069313407554E-2</v>
      </c>
    </row>
    <row r="60" spans="2:26">
      <c r="S60" s="10" t="s">
        <v>13</v>
      </c>
      <c r="U60" s="69">
        <v>1.1088000000000001E-2</v>
      </c>
      <c r="V60" s="69">
        <v>1.9580000000000001E-3</v>
      </c>
      <c r="W60" s="69">
        <v>4.9030000000000002E-3</v>
      </c>
      <c r="X60" s="81">
        <f t="shared" si="29"/>
        <v>1.4396771009930632E-3</v>
      </c>
      <c r="Y60" s="81">
        <f t="shared" si="30"/>
        <v>1.8234579766507979E-3</v>
      </c>
      <c r="Z60" s="81">
        <f t="shared" si="31"/>
        <v>1.2431636143276951E-3</v>
      </c>
    </row>
    <row r="61" spans="2:26">
      <c r="U61" s="79">
        <f>SUM(U55:U60)</f>
        <v>7.701727</v>
      </c>
      <c r="V61" s="79">
        <f t="shared" ref="V61:W61" si="32">SUM(V55:V60)</f>
        <v>1.0737840000000001</v>
      </c>
      <c r="W61" s="79">
        <f t="shared" si="32"/>
        <v>3.9439699999999998</v>
      </c>
      <c r="X61" s="81">
        <f t="shared" si="29"/>
        <v>1.0000000000000002</v>
      </c>
      <c r="Y61" s="81">
        <f t="shared" si="30"/>
        <v>1.0000000000000002</v>
      </c>
      <c r="Z61" s="81">
        <f t="shared" si="31"/>
        <v>0.99999999999999989</v>
      </c>
    </row>
    <row r="63" spans="2:26">
      <c r="U63" s="69">
        <f>SUM(U57:U60)</f>
        <v>1.1485029999999998</v>
      </c>
      <c r="W63" s="69">
        <f>SUM(W57:W60)</f>
        <v>0.38944099999999998</v>
      </c>
    </row>
    <row r="64" spans="2:26">
      <c r="U64" s="81">
        <f>U63/U61</f>
        <v>0.14912278765528819</v>
      </c>
      <c r="W64" s="81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zoomScale="85" zoomScaleNormal="85" workbookViewId="0">
      <selection activeCell="S13" sqref="S13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5" width="11.42578125" style="8" customWidth="1"/>
    <col min="6" max="6" width="10.7109375" style="8" customWidth="1"/>
    <col min="7" max="7" width="10.28515625" style="8" customWidth="1"/>
    <col min="8" max="8" width="10.7109375" style="8" customWidth="1"/>
    <col min="9" max="9" width="10.42578125" style="8" customWidth="1"/>
    <col min="10" max="11" width="10.85546875" style="8" customWidth="1"/>
    <col min="12" max="12" width="10.5703125" style="8" customWidth="1"/>
    <col min="13" max="14" width="11.140625" style="8" customWidth="1"/>
    <col min="15" max="15" width="10.28515625" style="8" customWidth="1"/>
    <col min="16" max="16" width="11.28515625" style="8" customWidth="1"/>
    <col min="17" max="17" width="11" style="8" customWidth="1"/>
    <col min="18" max="18" width="12.28515625" style="8" customWidth="1"/>
    <col min="19" max="19" width="10.7109375" style="8" customWidth="1"/>
    <col min="20" max="20" width="11" style="8" customWidth="1"/>
    <col min="21" max="24" width="9.140625" style="8" customWidth="1"/>
    <col min="25" max="27" width="9.7109375" style="8" bestFit="1" customWidth="1"/>
    <col min="28" max="28" width="9.7109375" style="8" customWidth="1"/>
    <col min="29" max="30" width="9.7109375" style="8" bestFit="1" customWidth="1"/>
    <col min="31" max="16384" width="9.140625" style="8"/>
  </cols>
  <sheetData>
    <row r="1" spans="2:35">
      <c r="AC1" s="61"/>
      <c r="AD1" s="61"/>
      <c r="AF1" s="61"/>
      <c r="AG1" s="61"/>
      <c r="AI1" s="61"/>
    </row>
    <row r="2" spans="2:35">
      <c r="B2" s="7" t="s">
        <v>3</v>
      </c>
      <c r="AB2" s="61"/>
      <c r="AC2" s="61"/>
      <c r="AD2" s="61"/>
      <c r="AE2" s="61"/>
      <c r="AF2" s="61"/>
      <c r="AH2" s="61"/>
    </row>
    <row r="3" spans="2:35">
      <c r="AC3" s="61"/>
      <c r="AD3" s="61"/>
      <c r="AE3" s="61"/>
      <c r="AF3" s="61"/>
      <c r="AG3" s="61"/>
      <c r="AI3" s="61"/>
    </row>
    <row r="4" spans="2:35">
      <c r="C4" s="9" t="s">
        <v>238</v>
      </c>
      <c r="AC4" s="61"/>
      <c r="AD4" s="61"/>
      <c r="AE4" s="61"/>
      <c r="AF4" s="61"/>
      <c r="AG4" s="61"/>
      <c r="AI4" s="61"/>
    </row>
    <row r="5" spans="2:35">
      <c r="D5" s="1"/>
      <c r="E5" s="157">
        <v>2019</v>
      </c>
      <c r="F5" s="157">
        <v>2020</v>
      </c>
      <c r="G5" s="157">
        <v>2021</v>
      </c>
      <c r="H5" s="157">
        <v>2022</v>
      </c>
      <c r="I5" s="102">
        <v>2023</v>
      </c>
      <c r="K5" s="100"/>
      <c r="L5" s="1"/>
    </row>
    <row r="6" spans="2:35">
      <c r="D6" s="1"/>
      <c r="E6" s="158"/>
      <c r="F6" s="158"/>
      <c r="G6" s="158"/>
      <c r="H6" s="158"/>
      <c r="I6" s="154" t="s">
        <v>44</v>
      </c>
      <c r="K6" s="100"/>
      <c r="L6" s="1"/>
    </row>
    <row r="7" spans="2:35" ht="15" customHeight="1">
      <c r="C7" s="170" t="s">
        <v>22</v>
      </c>
      <c r="D7" s="101" t="s">
        <v>11</v>
      </c>
      <c r="E7" s="92">
        <v>4508</v>
      </c>
      <c r="F7" s="92">
        <v>1497</v>
      </c>
      <c r="G7" s="92">
        <v>1298</v>
      </c>
      <c r="H7" s="92">
        <v>2904</v>
      </c>
      <c r="I7" s="92">
        <v>1231</v>
      </c>
      <c r="J7" s="98"/>
      <c r="K7" s="98"/>
      <c r="O7" s="104"/>
      <c r="P7" s="104"/>
      <c r="Q7" s="104"/>
      <c r="R7" s="104"/>
      <c r="S7" s="104"/>
      <c r="T7" s="104"/>
      <c r="U7" s="104"/>
      <c r="V7" s="104"/>
      <c r="W7" s="104"/>
      <c r="X7" s="104"/>
    </row>
    <row r="8" spans="2:35">
      <c r="C8" s="170"/>
      <c r="D8" s="101" t="s">
        <v>12</v>
      </c>
      <c r="E8" s="93">
        <v>35</v>
      </c>
      <c r="F8" s="93">
        <v>5</v>
      </c>
      <c r="G8" s="93">
        <v>10</v>
      </c>
      <c r="H8" s="93">
        <v>123</v>
      </c>
      <c r="I8" s="93">
        <v>51</v>
      </c>
      <c r="J8" s="98"/>
      <c r="K8" s="98"/>
    </row>
    <row r="9" spans="2:35">
      <c r="C9" s="170"/>
      <c r="D9" s="101" t="s">
        <v>13</v>
      </c>
      <c r="E9" s="93">
        <v>8982</v>
      </c>
      <c r="F9" s="93">
        <v>3595</v>
      </c>
      <c r="G9" s="93">
        <v>2860</v>
      </c>
      <c r="H9" s="93">
        <v>4857</v>
      </c>
      <c r="I9" s="93">
        <v>1765</v>
      </c>
      <c r="J9" s="98"/>
      <c r="K9" s="98"/>
    </row>
    <row r="10" spans="2:35">
      <c r="C10" s="170"/>
      <c r="D10" s="101" t="s">
        <v>14</v>
      </c>
      <c r="E10" s="93">
        <v>425</v>
      </c>
      <c r="F10" s="93">
        <v>285</v>
      </c>
      <c r="G10" s="93">
        <v>235</v>
      </c>
      <c r="H10" s="93">
        <v>507</v>
      </c>
      <c r="I10" s="93">
        <v>1120</v>
      </c>
      <c r="J10" s="98"/>
      <c r="K10" s="98"/>
    </row>
    <row r="11" spans="2:35">
      <c r="C11" s="170"/>
      <c r="D11" s="101" t="s">
        <v>60</v>
      </c>
      <c r="E11" s="94">
        <v>4350</v>
      </c>
      <c r="F11" s="94">
        <v>1795</v>
      </c>
      <c r="G11" s="94">
        <v>3154</v>
      </c>
      <c r="H11" s="94">
        <v>9158</v>
      </c>
      <c r="I11" s="94">
        <v>11891</v>
      </c>
      <c r="J11" s="98"/>
      <c r="K11" s="98"/>
      <c r="L11" s="38"/>
    </row>
    <row r="12" spans="2:35" ht="15" customHeight="1">
      <c r="C12" s="170" t="s">
        <v>21</v>
      </c>
      <c r="D12" s="101" t="s">
        <v>11</v>
      </c>
      <c r="E12" s="115">
        <v>60</v>
      </c>
      <c r="F12" s="115">
        <v>231</v>
      </c>
      <c r="G12" s="115">
        <v>164</v>
      </c>
      <c r="H12" s="115">
        <v>223</v>
      </c>
      <c r="I12" s="115">
        <v>49</v>
      </c>
      <c r="J12" s="99"/>
      <c r="K12" s="99"/>
    </row>
    <row r="13" spans="2:35">
      <c r="C13" s="170"/>
      <c r="D13" s="101" t="s">
        <v>12</v>
      </c>
      <c r="E13" s="114">
        <v>0</v>
      </c>
      <c r="F13" s="115">
        <v>0</v>
      </c>
      <c r="G13" s="115">
        <v>0</v>
      </c>
      <c r="H13" s="115">
        <v>1</v>
      </c>
      <c r="I13" s="115">
        <v>1</v>
      </c>
      <c r="J13" s="99"/>
      <c r="K13" s="99"/>
    </row>
    <row r="14" spans="2:35">
      <c r="C14" s="170"/>
      <c r="D14" s="101" t="s">
        <v>13</v>
      </c>
      <c r="E14" s="114">
        <v>113</v>
      </c>
      <c r="F14" s="115">
        <v>771</v>
      </c>
      <c r="G14" s="115">
        <v>477</v>
      </c>
      <c r="H14" s="115">
        <v>363</v>
      </c>
      <c r="I14" s="115">
        <v>68</v>
      </c>
      <c r="J14" s="99"/>
      <c r="K14" s="99"/>
    </row>
    <row r="15" spans="2:35">
      <c r="C15" s="170"/>
      <c r="D15" s="101" t="s">
        <v>14</v>
      </c>
      <c r="E15" s="114">
        <v>1</v>
      </c>
      <c r="F15" s="115">
        <v>30</v>
      </c>
      <c r="G15" s="115">
        <v>0</v>
      </c>
      <c r="H15" s="115">
        <v>4</v>
      </c>
      <c r="I15" s="115">
        <v>1</v>
      </c>
      <c r="J15" s="99"/>
      <c r="K15" s="99"/>
    </row>
    <row r="16" spans="2:35">
      <c r="C16" s="170"/>
      <c r="D16" s="101" t="s">
        <v>60</v>
      </c>
      <c r="E16" s="134">
        <v>130</v>
      </c>
      <c r="F16" s="134">
        <v>272</v>
      </c>
      <c r="G16" s="134">
        <v>337</v>
      </c>
      <c r="H16" s="134">
        <v>513</v>
      </c>
      <c r="I16" s="134">
        <v>30</v>
      </c>
      <c r="J16" s="99"/>
      <c r="K16" s="99"/>
    </row>
    <row r="17" spans="3:33">
      <c r="N17" s="38"/>
      <c r="R17" s="38"/>
      <c r="U17" s="38"/>
      <c r="V17" s="38"/>
      <c r="Z17" s="38"/>
      <c r="AA17" s="72"/>
      <c r="AB17" s="72"/>
      <c r="AC17" s="61"/>
      <c r="AD17" s="61"/>
      <c r="AE17" s="61"/>
      <c r="AF17" s="61"/>
      <c r="AG17" s="61"/>
    </row>
    <row r="18" spans="3:33">
      <c r="C18" s="9" t="s">
        <v>237</v>
      </c>
      <c r="AA18" s="57"/>
      <c r="AB18" s="57"/>
      <c r="AC18" s="61"/>
      <c r="AD18" s="61"/>
      <c r="AE18" s="61"/>
      <c r="AF18" s="61"/>
      <c r="AG18" s="61"/>
    </row>
    <row r="19" spans="3:33">
      <c r="C19" s="9"/>
      <c r="AA19" s="57"/>
      <c r="AB19" s="57"/>
      <c r="AC19" s="61"/>
      <c r="AD19" s="61"/>
      <c r="AE19" s="61"/>
      <c r="AF19" s="61"/>
      <c r="AG19" s="61"/>
    </row>
    <row r="20" spans="3:33" s="27" customFormat="1">
      <c r="AC20" s="61"/>
      <c r="AD20" s="61"/>
      <c r="AE20" s="61"/>
      <c r="AF20" s="61"/>
      <c r="AG20" s="61"/>
    </row>
    <row r="21" spans="3:33" s="27" customFormat="1">
      <c r="AD21" s="61"/>
      <c r="AE21" s="61"/>
    </row>
    <row r="22" spans="3:33" s="26" customFormat="1"/>
    <row r="23" spans="3:33" s="26" customFormat="1"/>
    <row r="24" spans="3:33" s="26" customFormat="1"/>
    <row r="25" spans="3:33" s="26" customFormat="1"/>
    <row r="26" spans="3:33" s="26" customFormat="1"/>
    <row r="27" spans="3:33" s="26" customFormat="1"/>
    <row r="28" spans="3:33" s="26" customFormat="1">
      <c r="D28" s="39"/>
      <c r="E28" s="39"/>
      <c r="F28" s="39"/>
      <c r="G28" s="39"/>
      <c r="H28" s="39"/>
      <c r="I28" s="39"/>
      <c r="J28" s="39"/>
      <c r="N28" s="39"/>
      <c r="O28" s="39"/>
      <c r="P28" s="39"/>
      <c r="Q28" s="39"/>
      <c r="R28" s="39"/>
      <c r="S28" s="42"/>
    </row>
    <row r="29" spans="3:33" s="26" customFormat="1">
      <c r="D29" s="39"/>
      <c r="E29" s="39"/>
      <c r="F29" s="39"/>
      <c r="G29" s="39"/>
      <c r="H29" s="39"/>
      <c r="I29" s="39"/>
      <c r="J29" s="39"/>
      <c r="N29" s="39"/>
      <c r="O29" s="39"/>
      <c r="P29" s="39"/>
      <c r="Q29" s="39"/>
      <c r="R29" s="39"/>
      <c r="S29" s="42"/>
    </row>
    <row r="30" spans="3:33" s="26" customFormat="1">
      <c r="D30" s="39"/>
      <c r="E30" s="39"/>
      <c r="F30" s="39"/>
      <c r="G30" s="39"/>
      <c r="H30" s="39"/>
      <c r="I30" s="39"/>
      <c r="J30" s="39"/>
      <c r="N30" s="39"/>
      <c r="O30" s="39"/>
      <c r="P30" s="39"/>
      <c r="Q30" s="39"/>
      <c r="R30" s="39"/>
      <c r="S30" s="42"/>
    </row>
    <row r="31" spans="3:33" s="26" customFormat="1">
      <c r="D31" s="39"/>
      <c r="E31" s="39"/>
      <c r="F31" s="39"/>
      <c r="G31" s="39"/>
      <c r="H31" s="39"/>
      <c r="I31" s="39"/>
      <c r="J31" s="39"/>
      <c r="N31" s="39"/>
      <c r="O31" s="39"/>
      <c r="P31" s="39"/>
      <c r="Q31" s="39"/>
      <c r="R31" s="39"/>
      <c r="S31" s="42"/>
    </row>
    <row r="32" spans="3:33" s="26" customFormat="1">
      <c r="D32" s="39"/>
      <c r="E32" s="39"/>
      <c r="F32" s="39"/>
      <c r="G32" s="39"/>
      <c r="H32" s="39"/>
      <c r="I32" s="39"/>
      <c r="J32" s="39"/>
      <c r="N32" s="39"/>
      <c r="O32" s="39"/>
      <c r="P32" s="39"/>
      <c r="Q32" s="39"/>
      <c r="R32" s="39"/>
      <c r="S32" s="42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8"/>
      <c r="I43" s="38"/>
      <c r="L43" s="38"/>
      <c r="M43" s="38"/>
      <c r="Q43" s="38"/>
      <c r="T43" s="38"/>
      <c r="U43" s="38"/>
      <c r="Y43" s="38"/>
    </row>
    <row r="44" spans="5:25">
      <c r="E44" s="38"/>
      <c r="I44" s="38"/>
      <c r="M44" s="38"/>
      <c r="Q44" s="38"/>
      <c r="U44" s="38"/>
      <c r="Y44" s="38"/>
    </row>
    <row r="45" spans="5:25">
      <c r="E45" s="38"/>
      <c r="I45" s="38"/>
      <c r="M45" s="38"/>
      <c r="Q45" s="38"/>
      <c r="U45" s="38"/>
      <c r="Y45" s="38"/>
    </row>
  </sheetData>
  <sheetProtection algorithmName="SHA-512" hashValue="5wUiUojOd0V8a5v1gx1V50cBAcaRpf1QpWF3hX+qNFm2ewwq5r8+n7JbYURwBFUMIiRba11l1TL2izWxjIN8Pw==" saltValue="z1ApKNAfeua4+iSW1dSyoA==" spinCount="100000" sheet="1" objects="1" scenarios="1" formatCells="0" formatColumns="0" formatRows="0" insertColumns="0" insertRows="0" insertHyperlinks="0" deleteColumns="0" deleteRows="0" sort="0" autoFilter="0" pivotTables="0"/>
  <mergeCells count="6">
    <mergeCell ref="H5:H6"/>
    <mergeCell ref="C7:C11"/>
    <mergeCell ref="C12:C16"/>
    <mergeCell ref="E5:E6"/>
    <mergeCell ref="F5:F6"/>
    <mergeCell ref="G5:G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5"/>
  <sheetViews>
    <sheetView showGridLines="0" zoomScale="85" zoomScaleNormal="85" workbookViewId="0">
      <selection activeCell="U19" sqref="U19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10.14062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9" style="8" bestFit="1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61"/>
      <c r="AP1" s="61"/>
      <c r="AR1" s="61"/>
      <c r="AS1" s="61"/>
      <c r="AU1" s="61"/>
    </row>
    <row r="2" spans="2:47">
      <c r="B2" s="7" t="s">
        <v>3</v>
      </c>
      <c r="W2" s="7"/>
      <c r="AO2" s="61"/>
      <c r="AP2" s="61"/>
      <c r="AQ2" s="61"/>
      <c r="AR2" s="61"/>
      <c r="AS2" s="61"/>
      <c r="AU2" s="61"/>
    </row>
    <row r="3" spans="2:47">
      <c r="AO3" s="61"/>
      <c r="AP3" s="61"/>
      <c r="AQ3" s="61"/>
      <c r="AR3" s="61"/>
      <c r="AS3" s="61"/>
      <c r="AU3" s="61"/>
    </row>
    <row r="4" spans="2:47">
      <c r="C4" s="9" t="s">
        <v>240</v>
      </c>
      <c r="G4" s="68"/>
      <c r="H4" s="68"/>
      <c r="I4" s="68"/>
      <c r="J4" s="68"/>
      <c r="K4" s="68"/>
      <c r="AE4" s="61"/>
      <c r="AF4" s="61"/>
      <c r="AG4" s="61"/>
      <c r="AH4" s="61"/>
      <c r="AI4" s="61"/>
      <c r="AK4" s="61"/>
    </row>
    <row r="5" spans="2:47">
      <c r="B5" s="1"/>
      <c r="E5" s="157">
        <v>2019</v>
      </c>
      <c r="F5" s="157">
        <v>2020</v>
      </c>
      <c r="G5" s="157">
        <v>2021</v>
      </c>
      <c r="H5" s="157">
        <v>2022</v>
      </c>
      <c r="I5" s="102">
        <v>2023</v>
      </c>
      <c r="J5" s="61"/>
    </row>
    <row r="6" spans="2:47">
      <c r="B6" s="1"/>
      <c r="E6" s="158"/>
      <c r="F6" s="158"/>
      <c r="G6" s="158"/>
      <c r="H6" s="158"/>
      <c r="I6" s="154" t="s">
        <v>44</v>
      </c>
      <c r="J6" s="61"/>
    </row>
    <row r="7" spans="2:47" ht="15" customHeight="1">
      <c r="C7" s="170" t="s">
        <v>22</v>
      </c>
      <c r="D7" s="101" t="s">
        <v>11</v>
      </c>
      <c r="E7" s="92">
        <v>6237</v>
      </c>
      <c r="F7" s="92">
        <v>2541</v>
      </c>
      <c r="G7" s="92">
        <v>2225</v>
      </c>
      <c r="H7" s="92">
        <v>4406</v>
      </c>
      <c r="I7" s="92">
        <v>2368</v>
      </c>
      <c r="J7" s="61"/>
      <c r="K7" s="61"/>
      <c r="L7" s="61"/>
    </row>
    <row r="8" spans="2:47">
      <c r="C8" s="170"/>
      <c r="D8" s="101" t="s">
        <v>12</v>
      </c>
      <c r="E8" s="93">
        <v>54</v>
      </c>
      <c r="F8" s="93">
        <v>13</v>
      </c>
      <c r="G8" s="93">
        <v>34</v>
      </c>
      <c r="H8" s="93">
        <v>281</v>
      </c>
      <c r="I8" s="93">
        <v>128</v>
      </c>
      <c r="J8" s="61"/>
      <c r="K8" s="61"/>
      <c r="L8" s="61"/>
    </row>
    <row r="9" spans="2:47">
      <c r="C9" s="170"/>
      <c r="D9" s="101" t="s">
        <v>13</v>
      </c>
      <c r="E9" s="93">
        <v>17229</v>
      </c>
      <c r="F9" s="93">
        <v>6879</v>
      </c>
      <c r="G9" s="93">
        <v>5764</v>
      </c>
      <c r="H9" s="93">
        <v>8884</v>
      </c>
      <c r="I9" s="93">
        <v>3266</v>
      </c>
      <c r="J9" s="61"/>
      <c r="K9" s="61"/>
      <c r="L9" s="61"/>
    </row>
    <row r="10" spans="2:47">
      <c r="C10" s="170"/>
      <c r="D10" s="101" t="s">
        <v>14</v>
      </c>
      <c r="E10" s="93">
        <v>1160</v>
      </c>
      <c r="F10" s="93">
        <v>971</v>
      </c>
      <c r="G10" s="93">
        <v>1071</v>
      </c>
      <c r="H10" s="93">
        <v>1285</v>
      </c>
      <c r="I10" s="93">
        <v>3708</v>
      </c>
      <c r="J10" s="61"/>
      <c r="K10" s="61"/>
      <c r="L10" s="61"/>
    </row>
    <row r="11" spans="2:47">
      <c r="B11" s="38"/>
      <c r="C11" s="170"/>
      <c r="D11" s="101" t="s">
        <v>60</v>
      </c>
      <c r="E11" s="94">
        <v>15088</v>
      </c>
      <c r="F11" s="94">
        <v>4942</v>
      </c>
      <c r="G11" s="94">
        <v>11708</v>
      </c>
      <c r="H11" s="94">
        <v>30300</v>
      </c>
      <c r="I11" s="94">
        <v>36532</v>
      </c>
      <c r="J11" s="61"/>
      <c r="K11" s="61"/>
      <c r="L11" s="61"/>
    </row>
    <row r="12" spans="2:47" ht="15" customHeight="1">
      <c r="C12" s="170" t="s">
        <v>21</v>
      </c>
      <c r="D12" s="101" t="s">
        <v>11</v>
      </c>
      <c r="E12" s="115">
        <v>124</v>
      </c>
      <c r="F12" s="115">
        <v>480</v>
      </c>
      <c r="G12" s="115">
        <v>292</v>
      </c>
      <c r="H12" s="115">
        <v>378</v>
      </c>
      <c r="I12" s="115">
        <v>80</v>
      </c>
      <c r="J12" s="61"/>
      <c r="K12" s="61"/>
      <c r="L12" s="61"/>
    </row>
    <row r="13" spans="2:47">
      <c r="C13" s="170"/>
      <c r="D13" s="101" t="s">
        <v>12</v>
      </c>
      <c r="E13" s="114">
        <v>0</v>
      </c>
      <c r="F13" s="115">
        <v>0</v>
      </c>
      <c r="G13" s="115">
        <v>0</v>
      </c>
      <c r="H13" s="115">
        <v>2</v>
      </c>
      <c r="I13" s="115">
        <v>2</v>
      </c>
      <c r="J13" s="61"/>
      <c r="K13" s="61"/>
      <c r="L13" s="61"/>
    </row>
    <row r="14" spans="2:47">
      <c r="C14" s="170"/>
      <c r="D14" s="101" t="s">
        <v>13</v>
      </c>
      <c r="E14" s="114">
        <v>227</v>
      </c>
      <c r="F14" s="115">
        <v>1756</v>
      </c>
      <c r="G14" s="115">
        <v>951</v>
      </c>
      <c r="H14" s="115">
        <v>640</v>
      </c>
      <c r="I14" s="115">
        <v>117</v>
      </c>
      <c r="J14" s="61"/>
      <c r="K14" s="61"/>
      <c r="L14" s="61"/>
    </row>
    <row r="15" spans="2:47">
      <c r="C15" s="170"/>
      <c r="D15" s="101" t="s">
        <v>14</v>
      </c>
      <c r="E15" s="114">
        <v>3</v>
      </c>
      <c r="F15" s="115">
        <v>38</v>
      </c>
      <c r="G15" s="115">
        <v>0</v>
      </c>
      <c r="H15" s="115">
        <v>6</v>
      </c>
      <c r="I15" s="115">
        <v>3</v>
      </c>
      <c r="J15" s="61"/>
      <c r="K15" s="61"/>
      <c r="L15" s="61"/>
    </row>
    <row r="16" spans="2:47">
      <c r="C16" s="170"/>
      <c r="D16" s="101" t="s">
        <v>60</v>
      </c>
      <c r="E16" s="134">
        <v>503</v>
      </c>
      <c r="F16" s="134">
        <v>940</v>
      </c>
      <c r="G16" s="134">
        <v>1255</v>
      </c>
      <c r="H16" s="134">
        <v>2243</v>
      </c>
      <c r="I16" s="134">
        <v>35</v>
      </c>
      <c r="J16" s="61"/>
      <c r="K16" s="61"/>
      <c r="L16" s="61"/>
    </row>
    <row r="17" spans="3:35">
      <c r="P17" s="38"/>
      <c r="T17" s="38"/>
      <c r="W17" s="38"/>
      <c r="X17" s="38"/>
      <c r="AB17" s="38"/>
      <c r="AC17" s="72"/>
      <c r="AD17" s="72"/>
      <c r="AE17" s="61"/>
      <c r="AF17" s="61"/>
      <c r="AG17" s="61"/>
      <c r="AH17" s="61"/>
      <c r="AI17" s="61"/>
    </row>
    <row r="18" spans="3:35">
      <c r="C18" s="9" t="s">
        <v>239</v>
      </c>
      <c r="AC18" s="57"/>
      <c r="AD18" s="57"/>
      <c r="AE18" s="61"/>
      <c r="AF18" s="61"/>
      <c r="AG18" s="61"/>
      <c r="AH18" s="61"/>
      <c r="AI18" s="61"/>
    </row>
    <row r="19" spans="3:35">
      <c r="M19" s="9"/>
      <c r="AC19" s="57"/>
      <c r="AD19" s="57"/>
      <c r="AE19" s="61"/>
      <c r="AF19" s="61"/>
      <c r="AG19" s="61"/>
      <c r="AH19" s="61"/>
      <c r="AI19" s="61"/>
    </row>
    <row r="20" spans="3:35" s="27" customFormat="1">
      <c r="AE20" s="61"/>
      <c r="AF20" s="61"/>
      <c r="AG20" s="61"/>
      <c r="AH20" s="61"/>
      <c r="AI20" s="61"/>
    </row>
    <row r="21" spans="3:35" s="27" customFormat="1">
      <c r="AF21" s="61"/>
      <c r="AG21" s="61"/>
    </row>
    <row r="22" spans="3:35" s="26" customFormat="1"/>
    <row r="23" spans="3:35" s="26" customFormat="1"/>
    <row r="24" spans="3:35" s="26" customFormat="1"/>
    <row r="25" spans="3:35" s="26" customFormat="1"/>
    <row r="26" spans="3:35" s="26" customFormat="1"/>
    <row r="27" spans="3:35" s="26" customFormat="1"/>
    <row r="28" spans="3:35" s="26" customFormat="1">
      <c r="O28" s="39"/>
      <c r="P28" s="39"/>
      <c r="Q28" s="39"/>
      <c r="R28" s="39"/>
      <c r="S28" s="39"/>
      <c r="T28" s="39"/>
      <c r="U28" s="42"/>
    </row>
    <row r="29" spans="3:35" s="26" customFormat="1">
      <c r="O29" s="39"/>
      <c r="P29" s="39"/>
      <c r="Q29" s="39"/>
      <c r="R29" s="39"/>
      <c r="S29" s="39"/>
      <c r="T29" s="39"/>
      <c r="U29" s="42"/>
    </row>
    <row r="30" spans="3:35" s="26" customFormat="1">
      <c r="O30" s="39"/>
      <c r="P30" s="39"/>
      <c r="Q30" s="39"/>
      <c r="R30" s="39"/>
      <c r="S30" s="39"/>
      <c r="T30" s="39"/>
      <c r="U30" s="42"/>
    </row>
    <row r="31" spans="3:35" s="26" customFormat="1">
      <c r="O31" s="39"/>
      <c r="P31" s="39"/>
      <c r="Q31" s="39"/>
      <c r="R31" s="39"/>
      <c r="S31" s="39"/>
      <c r="T31" s="39"/>
      <c r="U31" s="42"/>
    </row>
    <row r="32" spans="3:35" s="26" customFormat="1">
      <c r="O32" s="39"/>
      <c r="P32" s="39"/>
      <c r="Q32" s="39"/>
      <c r="R32" s="39"/>
      <c r="S32" s="39"/>
      <c r="T32" s="39"/>
      <c r="U32" s="42"/>
    </row>
    <row r="33" spans="4:37" s="26" customFormat="1"/>
    <row r="34" spans="4:37" s="26" customFormat="1"/>
    <row r="35" spans="4:37" s="26" customFormat="1"/>
    <row r="36" spans="4:37" s="26" customFormat="1"/>
    <row r="37" spans="4:37" s="26" customFormat="1"/>
    <row r="38" spans="4:37" s="27" customFormat="1"/>
    <row r="39" spans="4:37" s="27" customFormat="1"/>
    <row r="40" spans="4:37" s="27" customFormat="1"/>
    <row r="41" spans="4:37" s="27" customFormat="1"/>
    <row r="42" spans="4:37" s="27" customFormat="1"/>
    <row r="43" spans="4:37">
      <c r="D43" s="38"/>
      <c r="H43" s="38"/>
      <c r="K43" s="38"/>
      <c r="L43" s="38"/>
      <c r="P43" s="38"/>
      <c r="Y43" s="38"/>
      <c r="AC43" s="38"/>
      <c r="AF43" s="38"/>
      <c r="AG43" s="38"/>
      <c r="AK43" s="38"/>
    </row>
    <row r="44" spans="4:37">
      <c r="D44" s="38"/>
      <c r="H44" s="38"/>
      <c r="L44" s="38"/>
      <c r="P44" s="38"/>
      <c r="Y44" s="38"/>
      <c r="AC44" s="38"/>
      <c r="AG44" s="38"/>
      <c r="AK44" s="38"/>
    </row>
    <row r="45" spans="4:37">
      <c r="D45" s="38"/>
      <c r="H45" s="38"/>
      <c r="L45" s="38"/>
      <c r="P45" s="38"/>
      <c r="Y45" s="38"/>
      <c r="AC45" s="38"/>
      <c r="AG45" s="38"/>
      <c r="AK45" s="38"/>
    </row>
  </sheetData>
  <sheetProtection algorithmName="SHA-512" hashValue="VHOkbV1S4d8IPtBGQCgsAgVj9vYcMCpwWvGF6EatUfJySCH14/Cp6JXkEql5Me1hfdZIp/NNHTvRmp4w2wcCWQ==" saltValue="G66G6yTnUtbafKb2UgIqWA==" spinCount="100000" sheet="1" objects="1" scenarios="1" formatCells="0" formatColumns="0" formatRows="0" insertColumns="0" insertRows="0" insertHyperlinks="0" deleteColumns="0" deleteRows="0" sort="0" autoFilter="0" pivotTables="0"/>
  <mergeCells count="6">
    <mergeCell ref="C7:C11"/>
    <mergeCell ref="C12:C16"/>
    <mergeCell ref="H5:H6"/>
    <mergeCell ref="G5:G6"/>
    <mergeCell ref="F5:F6"/>
    <mergeCell ref="E5:E6"/>
  </mergeCells>
  <phoneticPr fontId="49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0"/>
  <sheetViews>
    <sheetView showGridLines="0" zoomScale="80" zoomScaleNormal="80" workbookViewId="0">
      <selection activeCell="S7" sqref="S7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8" t="s">
        <v>140</v>
      </c>
      <c r="R2" s="28" t="s">
        <v>141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8" t="s">
        <v>139</v>
      </c>
      <c r="R3" s="28">
        <v>1</v>
      </c>
      <c r="S3" s="28">
        <v>2</v>
      </c>
      <c r="T3" s="28">
        <v>3</v>
      </c>
      <c r="V3" s="116"/>
      <c r="W3" s="116"/>
      <c r="X3" s="116"/>
    </row>
    <row r="4" spans="1:33">
      <c r="B4" s="117" t="s">
        <v>221</v>
      </c>
      <c r="C4" s="117"/>
      <c r="T4" s="61"/>
      <c r="U4" s="61"/>
    </row>
    <row r="5" spans="1:33" ht="15.75" thickBot="1">
      <c r="C5" s="117"/>
      <c r="T5" s="61"/>
      <c r="U5" s="61"/>
      <c r="W5" s="23"/>
      <c r="X5" s="23"/>
      <c r="Y5" s="23"/>
      <c r="Z5" s="23"/>
      <c r="AA5" s="23"/>
      <c r="AB5" s="23"/>
    </row>
    <row r="6" spans="1:33">
      <c r="C6" s="181" t="s">
        <v>23</v>
      </c>
      <c r="D6" s="183" t="s">
        <v>24</v>
      </c>
      <c r="E6" s="183" t="s">
        <v>25</v>
      </c>
      <c r="F6" s="183" t="s">
        <v>26</v>
      </c>
      <c r="G6" s="183" t="s">
        <v>27</v>
      </c>
      <c r="H6" s="183" t="s">
        <v>28</v>
      </c>
      <c r="I6" s="183" t="s">
        <v>29</v>
      </c>
      <c r="J6" s="183" t="s">
        <v>30</v>
      </c>
      <c r="K6" s="183" t="s">
        <v>31</v>
      </c>
      <c r="L6" s="183" t="s">
        <v>32</v>
      </c>
      <c r="M6" s="183" t="s">
        <v>33</v>
      </c>
      <c r="N6" s="179" t="s">
        <v>34</v>
      </c>
      <c r="T6" s="61"/>
      <c r="U6" s="61"/>
      <c r="V6" s="23"/>
      <c r="W6" s="23"/>
      <c r="X6" s="23"/>
    </row>
    <row r="7" spans="1:33" ht="15.75" thickBot="1">
      <c r="C7" s="182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0"/>
      <c r="AB7" s="61"/>
      <c r="AC7" s="61"/>
      <c r="AD7" s="61"/>
      <c r="AE7" s="61"/>
      <c r="AF7" s="61"/>
      <c r="AG7" s="61"/>
    </row>
    <row r="8" spans="1:33">
      <c r="B8" s="127">
        <v>2019</v>
      </c>
      <c r="C8" s="119">
        <v>230191</v>
      </c>
      <c r="D8" s="123">
        <v>207790</v>
      </c>
      <c r="E8" s="121">
        <v>226590</v>
      </c>
      <c r="F8" s="123">
        <v>200166</v>
      </c>
      <c r="G8" s="121">
        <v>276985</v>
      </c>
      <c r="H8" s="123">
        <v>256181</v>
      </c>
      <c r="I8" s="121">
        <v>304916</v>
      </c>
      <c r="J8" s="123">
        <v>255347</v>
      </c>
      <c r="K8" s="121">
        <v>242641</v>
      </c>
      <c r="L8" s="123">
        <v>194533</v>
      </c>
      <c r="M8" s="121">
        <v>174194</v>
      </c>
      <c r="N8" s="125">
        <v>160626</v>
      </c>
      <c r="O8" s="67"/>
    </row>
    <row r="9" spans="1:33">
      <c r="B9" s="128">
        <v>2020</v>
      </c>
      <c r="C9" s="119">
        <v>251922</v>
      </c>
      <c r="D9" s="123">
        <v>188101</v>
      </c>
      <c r="E9" s="121">
        <v>51358</v>
      </c>
      <c r="F9" s="123">
        <v>9956</v>
      </c>
      <c r="G9" s="121">
        <v>34330</v>
      </c>
      <c r="H9" s="123">
        <v>97356</v>
      </c>
      <c r="I9" s="121">
        <v>147987</v>
      </c>
      <c r="J9" s="123">
        <v>112056</v>
      </c>
      <c r="K9" s="121">
        <v>88600</v>
      </c>
      <c r="L9" s="123">
        <v>36337</v>
      </c>
      <c r="M9" s="121">
        <v>23211</v>
      </c>
      <c r="N9" s="125">
        <v>35834</v>
      </c>
      <c r="O9" s="67"/>
    </row>
    <row r="10" spans="1:33">
      <c r="B10" s="128">
        <v>2021</v>
      </c>
      <c r="C10" s="119">
        <v>50244</v>
      </c>
      <c r="D10" s="123">
        <v>71461</v>
      </c>
      <c r="E10" s="121">
        <v>78798</v>
      </c>
      <c r="F10" s="123">
        <v>85636</v>
      </c>
      <c r="G10" s="121">
        <v>175117</v>
      </c>
      <c r="H10" s="123">
        <v>241406</v>
      </c>
      <c r="I10" s="121">
        <v>269073</v>
      </c>
      <c r="J10" s="123">
        <v>275923</v>
      </c>
      <c r="K10" s="121">
        <v>173642</v>
      </c>
      <c r="L10" s="123">
        <v>124798</v>
      </c>
      <c r="M10" s="121">
        <v>96361</v>
      </c>
      <c r="N10" s="125">
        <v>81162</v>
      </c>
      <c r="O10" s="67"/>
    </row>
    <row r="11" spans="1:33">
      <c r="B11" s="128">
        <v>2022</v>
      </c>
      <c r="C11" s="119">
        <v>155209</v>
      </c>
      <c r="D11" s="123">
        <v>162806</v>
      </c>
      <c r="E11" s="121">
        <v>133976</v>
      </c>
      <c r="F11" s="123">
        <v>177364</v>
      </c>
      <c r="G11" s="121">
        <v>267040</v>
      </c>
      <c r="H11" s="123">
        <v>270519</v>
      </c>
      <c r="I11" s="121">
        <v>262916</v>
      </c>
      <c r="J11" s="123">
        <v>253383</v>
      </c>
      <c r="K11" s="121">
        <v>198020</v>
      </c>
      <c r="L11" s="123">
        <v>142163</v>
      </c>
      <c r="M11" s="121">
        <v>130883</v>
      </c>
      <c r="N11" s="125">
        <v>125844</v>
      </c>
      <c r="O11" s="67"/>
    </row>
    <row r="12" spans="1:33" ht="15.75" thickBot="1">
      <c r="B12" s="129">
        <v>2023</v>
      </c>
      <c r="C12" s="120">
        <v>260302</v>
      </c>
      <c r="D12" s="124">
        <v>215689</v>
      </c>
      <c r="E12" s="122">
        <v>262811</v>
      </c>
      <c r="F12" s="124"/>
      <c r="G12" s="122"/>
      <c r="H12" s="124"/>
      <c r="I12" s="122"/>
      <c r="J12" s="124"/>
      <c r="K12" s="122"/>
      <c r="L12" s="124"/>
      <c r="M12" s="122"/>
      <c r="N12" s="126"/>
      <c r="O12" s="67"/>
      <c r="T12" s="61"/>
      <c r="U12" s="61"/>
    </row>
    <row r="13" spans="1:33">
      <c r="T13" s="61"/>
      <c r="U13" s="61"/>
    </row>
    <row r="14" spans="1:33" s="23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T14" s="61"/>
      <c r="U14" s="61"/>
    </row>
    <row r="15" spans="1:33" s="23" customFormat="1">
      <c r="A15"/>
      <c r="B15" s="117" t="s">
        <v>236</v>
      </c>
      <c r="C15"/>
      <c r="D15"/>
      <c r="E15"/>
      <c r="F15"/>
      <c r="G15"/>
      <c r="H15"/>
      <c r="I15"/>
      <c r="J15"/>
      <c r="K15"/>
      <c r="L15"/>
      <c r="M15"/>
      <c r="N15" s="117" t="s">
        <v>230</v>
      </c>
      <c r="O15"/>
      <c r="T15" s="61"/>
      <c r="U15" s="61"/>
    </row>
    <row r="16" spans="1:33" s="23" customForma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O16"/>
      <c r="T16" s="61"/>
      <c r="U16" s="61"/>
      <c r="V16" s="61"/>
      <c r="W16" s="61"/>
      <c r="X16" s="61"/>
      <c r="Y16" s="61"/>
      <c r="Z16" s="61"/>
      <c r="AA16" s="61"/>
    </row>
    <row r="17" spans="1:33" s="23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T17" s="61"/>
      <c r="U17" s="61"/>
    </row>
    <row r="18" spans="1:33" s="23" customFormat="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T18" s="61"/>
      <c r="U18" s="61"/>
    </row>
    <row r="19" spans="1:33" s="23" customForma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T19" s="61"/>
      <c r="U19" s="61"/>
    </row>
    <row r="20" spans="1:33" s="23" customForma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</row>
    <row r="21" spans="1:33" s="23" customForma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T21" s="61"/>
      <c r="U21" s="61"/>
    </row>
    <row r="22" spans="1:33" s="23" customFormat="1">
      <c r="A22"/>
      <c r="B22"/>
      <c r="C22"/>
      <c r="D22"/>
      <c r="E22"/>
      <c r="F22"/>
      <c r="G22"/>
      <c r="H22"/>
      <c r="I22"/>
      <c r="J22"/>
      <c r="K22"/>
      <c r="L22"/>
      <c r="M22" s="152"/>
      <c r="N22"/>
      <c r="O22"/>
      <c r="T22" s="61"/>
      <c r="U22" s="61"/>
    </row>
    <row r="23" spans="1:33" s="70" customFormat="1">
      <c r="A23" s="28"/>
      <c r="B23" s="144" t="s">
        <v>23</v>
      </c>
      <c r="C23" s="144" t="s">
        <v>24</v>
      </c>
      <c r="D23" s="144" t="s">
        <v>25</v>
      </c>
      <c r="E23" s="144" t="s">
        <v>26</v>
      </c>
      <c r="F23" s="144" t="s">
        <v>27</v>
      </c>
      <c r="G23" s="144" t="s">
        <v>28</v>
      </c>
      <c r="H23" s="144" t="s">
        <v>29</v>
      </c>
      <c r="I23" s="144" t="s">
        <v>30</v>
      </c>
      <c r="J23" s="144" t="s">
        <v>31</v>
      </c>
      <c r="K23" s="144" t="s">
        <v>32</v>
      </c>
      <c r="L23" s="144" t="s">
        <v>33</v>
      </c>
      <c r="M23" s="145" t="s">
        <v>34</v>
      </c>
      <c r="N23" s="28"/>
      <c r="O23" s="153"/>
      <c r="P23" s="91"/>
      <c r="Q23" s="91"/>
      <c r="R23" s="91"/>
      <c r="S23" s="91"/>
      <c r="T23" s="71"/>
      <c r="U23" s="71"/>
    </row>
    <row r="24" spans="1:33" s="70" customFormat="1">
      <c r="A24" s="28">
        <v>2019</v>
      </c>
      <c r="B24" s="28">
        <v>230191</v>
      </c>
      <c r="C24" s="28">
        <v>207790</v>
      </c>
      <c r="D24" s="28">
        <v>226590</v>
      </c>
      <c r="E24" s="28">
        <v>200166</v>
      </c>
      <c r="F24" s="28">
        <v>276985</v>
      </c>
      <c r="G24" s="28">
        <v>256181</v>
      </c>
      <c r="H24" s="28">
        <v>304916</v>
      </c>
      <c r="I24" s="28">
        <v>255347</v>
      </c>
      <c r="J24" s="28">
        <v>242641</v>
      </c>
      <c r="K24" s="28">
        <v>194533</v>
      </c>
      <c r="L24" s="28">
        <v>174194</v>
      </c>
      <c r="M24" s="28">
        <v>160626</v>
      </c>
      <c r="N24" s="146"/>
      <c r="O24" s="153"/>
      <c r="P24" s="91"/>
      <c r="Q24" s="91"/>
      <c r="R24" s="91"/>
      <c r="S24" s="91"/>
      <c r="T24" s="143"/>
      <c r="U24" s="71"/>
    </row>
    <row r="25" spans="1:33" s="70" customFormat="1">
      <c r="A25" s="28">
        <v>2020</v>
      </c>
      <c r="B25" s="28">
        <v>251922</v>
      </c>
      <c r="C25" s="28">
        <v>188101</v>
      </c>
      <c r="D25" s="28">
        <v>51358</v>
      </c>
      <c r="E25" s="28">
        <v>9956</v>
      </c>
      <c r="F25" s="28">
        <v>34330</v>
      </c>
      <c r="G25" s="28">
        <v>97356</v>
      </c>
      <c r="H25" s="28">
        <v>147987</v>
      </c>
      <c r="I25" s="28">
        <v>112056</v>
      </c>
      <c r="J25" s="28">
        <v>88600</v>
      </c>
      <c r="K25" s="28">
        <v>36337</v>
      </c>
      <c r="L25" s="28">
        <v>23211</v>
      </c>
      <c r="M25" s="28">
        <v>35834</v>
      </c>
      <c r="N25" s="146"/>
      <c r="O25" s="153"/>
      <c r="P25" s="91"/>
      <c r="Q25" s="91"/>
      <c r="R25" s="91"/>
      <c r="S25" s="91"/>
      <c r="T25" s="143"/>
      <c r="U25" s="71"/>
    </row>
    <row r="26" spans="1:33" s="70" customFormat="1">
      <c r="A26" s="28">
        <v>2021</v>
      </c>
      <c r="B26" s="147">
        <v>50244</v>
      </c>
      <c r="C26" s="147">
        <v>71461</v>
      </c>
      <c r="D26" s="147">
        <v>78798</v>
      </c>
      <c r="E26" s="147">
        <v>85636</v>
      </c>
      <c r="F26" s="147">
        <v>175117</v>
      </c>
      <c r="G26" s="147">
        <v>241406</v>
      </c>
      <c r="H26" s="145">
        <v>269073</v>
      </c>
      <c r="I26" s="145">
        <v>275923</v>
      </c>
      <c r="J26" s="145">
        <v>173642</v>
      </c>
      <c r="K26" s="145">
        <v>124798</v>
      </c>
      <c r="L26" s="145">
        <v>96361</v>
      </c>
      <c r="M26" s="147">
        <v>81162</v>
      </c>
      <c r="N26" s="146"/>
      <c r="O26" s="153"/>
      <c r="P26" s="91"/>
      <c r="Q26" s="91"/>
      <c r="R26" s="91"/>
      <c r="S26" s="91"/>
      <c r="T26" s="143"/>
      <c r="U26" s="71"/>
    </row>
    <row r="27" spans="1:33" s="70" customFormat="1" ht="14.25" customHeight="1">
      <c r="A27" s="28">
        <v>2022</v>
      </c>
      <c r="B27" s="147">
        <v>155209</v>
      </c>
      <c r="C27" s="147">
        <v>162806</v>
      </c>
      <c r="D27" s="147">
        <v>133976</v>
      </c>
      <c r="E27" s="147">
        <v>177364</v>
      </c>
      <c r="F27" s="147">
        <v>267040</v>
      </c>
      <c r="G27" s="147">
        <v>270519</v>
      </c>
      <c r="H27" s="145">
        <v>262916</v>
      </c>
      <c r="I27" s="145">
        <v>253383</v>
      </c>
      <c r="J27" s="145">
        <v>198020</v>
      </c>
      <c r="K27" s="145">
        <v>142163</v>
      </c>
      <c r="L27" s="145">
        <v>130883</v>
      </c>
      <c r="M27" s="147">
        <v>125844</v>
      </c>
      <c r="N27" s="148"/>
      <c r="O27" s="153"/>
      <c r="P27" s="91"/>
      <c r="Q27" s="91"/>
      <c r="R27" s="91"/>
      <c r="S27" s="91"/>
      <c r="T27" s="143"/>
      <c r="U27" s="71"/>
    </row>
    <row r="28" spans="1:33" s="70" customFormat="1" ht="14.25" customHeight="1">
      <c r="A28" s="28">
        <v>2023</v>
      </c>
      <c r="B28" s="28">
        <v>260302</v>
      </c>
      <c r="C28" s="28">
        <v>215689</v>
      </c>
      <c r="D28" s="28">
        <v>262811</v>
      </c>
      <c r="E28" s="147"/>
      <c r="F28" s="147"/>
      <c r="G28" s="147"/>
      <c r="H28" s="145"/>
      <c r="I28" s="145"/>
      <c r="J28" s="145"/>
      <c r="K28" s="145"/>
      <c r="L28" s="145"/>
      <c r="M28" s="147"/>
      <c r="N28" s="148"/>
      <c r="O28" s="153"/>
      <c r="P28" s="91"/>
      <c r="Q28" s="91"/>
      <c r="R28" s="91"/>
      <c r="S28" s="91"/>
      <c r="T28" s="143"/>
      <c r="U28" s="71"/>
    </row>
    <row r="29" spans="1:33" s="70" customFormat="1">
      <c r="A29" s="28">
        <v>2019</v>
      </c>
      <c r="B29" s="28">
        <v>662901</v>
      </c>
      <c r="C29" s="28">
        <v>627829</v>
      </c>
      <c r="D29" s="28">
        <v>711520</v>
      </c>
      <c r="E29" s="28">
        <v>603082</v>
      </c>
      <c r="F29" s="28">
        <v>806467</v>
      </c>
      <c r="G29" s="28">
        <v>761696</v>
      </c>
      <c r="H29" s="28">
        <v>766878</v>
      </c>
      <c r="I29" s="28">
        <v>678832</v>
      </c>
      <c r="J29" s="28">
        <v>750279</v>
      </c>
      <c r="K29" s="28">
        <v>673303</v>
      </c>
      <c r="L29" s="28">
        <v>547399</v>
      </c>
      <c r="M29" s="28">
        <v>476093</v>
      </c>
      <c r="N29" s="148"/>
      <c r="O29" s="153"/>
      <c r="P29" s="91"/>
      <c r="Q29" s="91"/>
      <c r="R29" s="91"/>
      <c r="S29" s="91"/>
      <c r="T29" s="143"/>
      <c r="U29" s="71"/>
    </row>
    <row r="30" spans="1:33" s="70" customFormat="1">
      <c r="A30" s="28">
        <v>2020</v>
      </c>
      <c r="B30" s="28">
        <v>685921</v>
      </c>
      <c r="C30" s="28">
        <v>537525</v>
      </c>
      <c r="D30" s="28">
        <v>136267</v>
      </c>
      <c r="E30" s="28">
        <v>22549</v>
      </c>
      <c r="F30" s="28">
        <v>88388</v>
      </c>
      <c r="G30" s="28">
        <v>215521</v>
      </c>
      <c r="H30" s="28">
        <v>354488</v>
      </c>
      <c r="I30" s="28">
        <v>280489</v>
      </c>
      <c r="J30" s="28">
        <v>236853</v>
      </c>
      <c r="K30" s="28">
        <v>96462</v>
      </c>
      <c r="L30" s="28">
        <v>56652</v>
      </c>
      <c r="M30" s="28">
        <v>80531</v>
      </c>
      <c r="N30" s="148"/>
      <c r="O30" s="153"/>
      <c r="P30" s="91"/>
      <c r="Q30" s="91"/>
      <c r="R30" s="91"/>
      <c r="S30" s="91"/>
      <c r="T30" s="143"/>
      <c r="U30" s="71"/>
    </row>
    <row r="31" spans="1:33" s="70" customFormat="1">
      <c r="A31" s="28">
        <v>2021</v>
      </c>
      <c r="B31" s="149">
        <v>104446</v>
      </c>
      <c r="C31" s="149">
        <v>146307</v>
      </c>
      <c r="D31" s="149">
        <v>153034</v>
      </c>
      <c r="E31" s="149">
        <v>176289</v>
      </c>
      <c r="F31" s="149">
        <v>410949</v>
      </c>
      <c r="G31" s="149">
        <v>620753</v>
      </c>
      <c r="H31" s="149">
        <v>669555</v>
      </c>
      <c r="I31" s="149">
        <v>711057</v>
      </c>
      <c r="J31" s="149">
        <v>554791</v>
      </c>
      <c r="K31" s="149">
        <v>472619</v>
      </c>
      <c r="L31" s="149">
        <v>308050</v>
      </c>
      <c r="M31" s="149">
        <v>221975</v>
      </c>
      <c r="N31" s="146"/>
      <c r="O31" s="118"/>
      <c r="P31" s="91"/>
      <c r="Q31" s="91"/>
      <c r="R31" s="91"/>
      <c r="S31" s="91"/>
      <c r="T31" s="143"/>
      <c r="U31" s="71"/>
    </row>
    <row r="32" spans="1:33" s="70" customFormat="1">
      <c r="A32" s="28">
        <v>2022</v>
      </c>
      <c r="B32" s="149">
        <v>379413</v>
      </c>
      <c r="C32" s="149">
        <v>400162</v>
      </c>
      <c r="D32" s="149">
        <v>377443</v>
      </c>
      <c r="E32" s="149">
        <v>551238</v>
      </c>
      <c r="F32" s="149">
        <v>837609</v>
      </c>
      <c r="G32" s="149">
        <v>818493</v>
      </c>
      <c r="H32" s="149">
        <v>659802</v>
      </c>
      <c r="I32" s="149">
        <v>657355</v>
      </c>
      <c r="J32" s="149">
        <v>622487</v>
      </c>
      <c r="K32" s="149">
        <v>506733</v>
      </c>
      <c r="L32" s="149">
        <v>417620</v>
      </c>
      <c r="M32" s="149">
        <v>358154</v>
      </c>
      <c r="N32" s="28"/>
      <c r="O32" s="153"/>
      <c r="P32" s="91"/>
      <c r="Q32" s="91"/>
      <c r="R32" s="91"/>
      <c r="S32" s="91"/>
      <c r="T32" s="143"/>
      <c r="U32" s="71"/>
    </row>
    <row r="33" spans="1:28" s="70" customFormat="1">
      <c r="A33" s="28">
        <v>2023</v>
      </c>
      <c r="B33" s="28">
        <v>681256</v>
      </c>
      <c r="C33" s="28">
        <v>578719</v>
      </c>
      <c r="D33" s="28">
        <v>748058</v>
      </c>
      <c r="E33" s="63"/>
      <c r="F33" s="63"/>
      <c r="G33" s="63"/>
      <c r="H33" s="63"/>
      <c r="I33" s="63"/>
      <c r="J33" s="63"/>
      <c r="K33" s="63"/>
      <c r="L33" s="63"/>
      <c r="M33" s="63"/>
      <c r="N33" s="28"/>
      <c r="O33" s="153"/>
      <c r="P33" s="91"/>
      <c r="Q33" s="91"/>
      <c r="R33" s="91"/>
      <c r="S33" s="91"/>
      <c r="T33" s="143"/>
      <c r="U33" s="71"/>
    </row>
    <row r="34" spans="1:28" s="70" customFormat="1">
      <c r="A34" s="28"/>
      <c r="B34" s="144" t="s">
        <v>23</v>
      </c>
      <c r="C34" s="144" t="s">
        <v>24</v>
      </c>
      <c r="D34" s="144" t="s">
        <v>25</v>
      </c>
      <c r="E34" s="144" t="s">
        <v>26</v>
      </c>
      <c r="F34" s="144" t="s">
        <v>27</v>
      </c>
      <c r="G34" s="144" t="s">
        <v>28</v>
      </c>
      <c r="H34" s="144" t="s">
        <v>29</v>
      </c>
      <c r="I34" s="144" t="s">
        <v>30</v>
      </c>
      <c r="J34" s="144" t="s">
        <v>31</v>
      </c>
      <c r="K34" s="144" t="s">
        <v>32</v>
      </c>
      <c r="L34" s="144" t="s">
        <v>33</v>
      </c>
      <c r="M34" s="145" t="s">
        <v>34</v>
      </c>
      <c r="N34" s="28"/>
      <c r="O34" s="153"/>
      <c r="P34" s="91"/>
      <c r="Q34" s="91"/>
      <c r="R34" s="91"/>
      <c r="S34" s="91"/>
      <c r="T34" s="71"/>
      <c r="U34" s="71"/>
    </row>
    <row r="35" spans="1:28" s="70" customFormat="1">
      <c r="A35" s="28">
        <v>2019</v>
      </c>
      <c r="B35" s="150">
        <f t="shared" ref="B35:M35" si="0">B29/B24</f>
        <v>2.8797867857561763</v>
      </c>
      <c r="C35" s="150">
        <f t="shared" si="0"/>
        <v>3.0214591655036336</v>
      </c>
      <c r="D35" s="150">
        <f t="shared" si="0"/>
        <v>3.1401209232534533</v>
      </c>
      <c r="E35" s="150">
        <f t="shared" si="0"/>
        <v>3.0129092852932065</v>
      </c>
      <c r="F35" s="150">
        <f t="shared" si="0"/>
        <v>2.9115908803725832</v>
      </c>
      <c r="G35" s="150">
        <f t="shared" si="0"/>
        <v>2.9732728032133529</v>
      </c>
      <c r="H35" s="150">
        <f t="shared" si="0"/>
        <v>2.5150467669784464</v>
      </c>
      <c r="I35" s="150">
        <f t="shared" si="0"/>
        <v>2.6584686720423583</v>
      </c>
      <c r="J35" s="150">
        <f t="shared" si="0"/>
        <v>3.0921361187927845</v>
      </c>
      <c r="K35" s="150">
        <f t="shared" si="0"/>
        <v>3.4611248477122132</v>
      </c>
      <c r="L35" s="150">
        <f t="shared" si="0"/>
        <v>3.142467593602535</v>
      </c>
      <c r="M35" s="150">
        <f t="shared" si="0"/>
        <v>2.9639846600176809</v>
      </c>
      <c r="N35" s="28"/>
      <c r="O35" s="153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s="23" customFormat="1">
      <c r="A36" s="28">
        <v>2020</v>
      </c>
      <c r="B36" s="150">
        <f t="shared" ref="B36:M36" si="1">B30/B25</f>
        <v>2.7227514865712403</v>
      </c>
      <c r="C36" s="150">
        <f t="shared" si="1"/>
        <v>2.8576403102588501</v>
      </c>
      <c r="D36" s="150">
        <f t="shared" si="1"/>
        <v>2.6532769967677869</v>
      </c>
      <c r="E36" s="150">
        <f t="shared" si="1"/>
        <v>2.2648654077942947</v>
      </c>
      <c r="F36" s="150">
        <f t="shared" si="1"/>
        <v>2.5746577337605592</v>
      </c>
      <c r="G36" s="150">
        <f t="shared" si="1"/>
        <v>2.2137413205144005</v>
      </c>
      <c r="H36" s="150">
        <f t="shared" si="1"/>
        <v>2.3953995959104515</v>
      </c>
      <c r="I36" s="150">
        <f t="shared" si="1"/>
        <v>2.5031145141714859</v>
      </c>
      <c r="J36" s="150">
        <f t="shared" si="1"/>
        <v>2.6732844243792324</v>
      </c>
      <c r="K36" s="150">
        <f t="shared" si="1"/>
        <v>2.6546495307812972</v>
      </c>
      <c r="L36" s="150">
        <f t="shared" si="1"/>
        <v>2.4407393046400414</v>
      </c>
      <c r="M36" s="150">
        <f t="shared" si="1"/>
        <v>2.2473349333035664</v>
      </c>
      <c r="N36" s="28"/>
      <c r="O36"/>
    </row>
    <row r="37" spans="1:28" s="23" customFormat="1">
      <c r="A37" s="28">
        <v>2021</v>
      </c>
      <c r="B37" s="150">
        <f t="shared" ref="B37:M37" si="2">B31/B26</f>
        <v>2.0787755751930579</v>
      </c>
      <c r="C37" s="150">
        <f t="shared" si="2"/>
        <v>2.0473684947034045</v>
      </c>
      <c r="D37" s="150">
        <f t="shared" si="2"/>
        <v>1.9421051295718166</v>
      </c>
      <c r="E37" s="150">
        <f t="shared" si="2"/>
        <v>2.0585851744593398</v>
      </c>
      <c r="F37" s="150">
        <f t="shared" si="2"/>
        <v>2.346711056036821</v>
      </c>
      <c r="G37" s="150">
        <f t="shared" si="2"/>
        <v>2.5714066758904086</v>
      </c>
      <c r="H37" s="150">
        <f t="shared" si="2"/>
        <v>2.4883767602100546</v>
      </c>
      <c r="I37" s="150">
        <f t="shared" si="2"/>
        <v>2.5770124273801023</v>
      </c>
      <c r="J37" s="150">
        <f t="shared" si="2"/>
        <v>3.1950277006714964</v>
      </c>
      <c r="K37" s="150">
        <f t="shared" si="2"/>
        <v>3.7870719082036572</v>
      </c>
      <c r="L37" s="150">
        <f t="shared" si="2"/>
        <v>3.1968327435373234</v>
      </c>
      <c r="M37" s="150">
        <f t="shared" si="2"/>
        <v>2.7349621744165988</v>
      </c>
      <c r="N37" s="28"/>
      <c r="O37"/>
    </row>
    <row r="38" spans="1:28" s="23" customFormat="1">
      <c r="A38" s="28">
        <v>2022</v>
      </c>
      <c r="B38" s="150">
        <f t="shared" ref="B38:J38" si="3">B32/B27</f>
        <v>2.4445296342351281</v>
      </c>
      <c r="C38" s="150">
        <f t="shared" si="3"/>
        <v>2.4579069567460659</v>
      </c>
      <c r="D38" s="150">
        <f t="shared" si="3"/>
        <v>2.8172433868752611</v>
      </c>
      <c r="E38" s="150">
        <f t="shared" si="3"/>
        <v>3.1079474978011321</v>
      </c>
      <c r="F38" s="150">
        <f t="shared" si="3"/>
        <v>3.136642450569203</v>
      </c>
      <c r="G38" s="150">
        <f t="shared" si="3"/>
        <v>3.0256396038725559</v>
      </c>
      <c r="H38" s="150">
        <f t="shared" si="3"/>
        <v>2.5095543823882913</v>
      </c>
      <c r="I38" s="150">
        <f t="shared" si="3"/>
        <v>2.5943137463839325</v>
      </c>
      <c r="J38" s="150">
        <f t="shared" si="3"/>
        <v>3.1435562064437934</v>
      </c>
      <c r="K38" s="150">
        <f t="shared" ref="K38:M38" si="4">K32/K27</f>
        <v>3.5644506657850497</v>
      </c>
      <c r="L38" s="150">
        <f t="shared" si="4"/>
        <v>3.1907887196962172</v>
      </c>
      <c r="M38" s="150">
        <f t="shared" si="4"/>
        <v>2.8460157019802295</v>
      </c>
      <c r="N38" s="28"/>
      <c r="O38"/>
    </row>
    <row r="39" spans="1:28" s="23" customFormat="1">
      <c r="A39" s="28">
        <v>2023</v>
      </c>
      <c r="B39" s="151">
        <f>B33/B28</f>
        <v>2.6171754346874017</v>
      </c>
      <c r="C39" s="151">
        <f t="shared" ref="C39:D39" si="5">C33/C28</f>
        <v>2.6831178224202441</v>
      </c>
      <c r="D39" s="151">
        <f t="shared" si="5"/>
        <v>2.8463724882139636</v>
      </c>
      <c r="E39" s="28"/>
      <c r="F39" s="28"/>
      <c r="G39" s="28"/>
      <c r="H39" s="28"/>
      <c r="I39" s="28"/>
      <c r="J39" s="28"/>
      <c r="K39" s="28"/>
      <c r="L39" s="28"/>
      <c r="M39" s="28"/>
      <c r="N39" s="28"/>
      <c r="O39"/>
    </row>
    <row r="40" spans="1:28" s="23" customForma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28" s="23" customForma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28" s="23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8" s="23" customForma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8" s="23" customForma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28" s="23" customForma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28" s="23" customForma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28" s="23" customFormat="1"/>
    <row r="48" spans="1:2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</row>
    <row r="49" spans="1:2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</row>
    <row r="50" spans="1:21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</row>
  </sheetData>
  <sheetProtection algorithmName="SHA-512" hashValue="97ff2S7kRQZrLO8Zjp8QMa3kcMaZbgePvhgiE1vPE7cSaxfDVilkEscQYfd5Rhu9uGqWWUSd8frOaJVd1rOZGw==" saltValue="eyJHCY1w9T1jVyXTy8E+T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zoomScale="85" zoomScaleNormal="85" workbookViewId="0"/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222</v>
      </c>
    </row>
    <row r="5" spans="2:17">
      <c r="C5" s="18"/>
    </row>
    <row r="6" spans="2:17" ht="15" customHeight="1">
      <c r="B6" s="203" t="s">
        <v>80</v>
      </c>
      <c r="C6" s="205" t="s">
        <v>16</v>
      </c>
      <c r="D6" s="206"/>
      <c r="E6" s="207"/>
      <c r="F6" s="205" t="s">
        <v>17</v>
      </c>
      <c r="G6" s="206"/>
      <c r="H6" s="207"/>
      <c r="I6" s="211" t="s">
        <v>18</v>
      </c>
      <c r="J6" s="212"/>
      <c r="K6" s="213"/>
      <c r="L6" s="205" t="s">
        <v>19</v>
      </c>
      <c r="M6" s="206"/>
      <c r="N6" s="207"/>
      <c r="O6" s="205" t="s">
        <v>20</v>
      </c>
      <c r="P6" s="206"/>
      <c r="Q6" s="243"/>
    </row>
    <row r="7" spans="2:17">
      <c r="B7" s="204"/>
      <c r="C7" s="208"/>
      <c r="D7" s="209"/>
      <c r="E7" s="210"/>
      <c r="F7" s="208"/>
      <c r="G7" s="209"/>
      <c r="H7" s="210"/>
      <c r="I7" s="214"/>
      <c r="J7" s="215"/>
      <c r="K7" s="216"/>
      <c r="L7" s="208"/>
      <c r="M7" s="209"/>
      <c r="N7" s="210"/>
      <c r="O7" s="208"/>
      <c r="P7" s="209"/>
      <c r="Q7" s="244"/>
    </row>
    <row r="8" spans="2:17" ht="15.75" customHeight="1">
      <c r="B8" s="135" t="s">
        <v>81</v>
      </c>
      <c r="C8" s="245" t="s">
        <v>83</v>
      </c>
      <c r="D8" s="186"/>
      <c r="E8" s="187"/>
      <c r="F8" s="235">
        <v>8234</v>
      </c>
      <c r="G8" s="219"/>
      <c r="H8" s="220"/>
      <c r="I8" s="246" t="s">
        <v>41</v>
      </c>
      <c r="J8" s="186"/>
      <c r="K8" s="187"/>
      <c r="L8" s="247" t="s">
        <v>48</v>
      </c>
      <c r="M8" s="192"/>
      <c r="N8" s="193"/>
      <c r="O8" s="246" t="s">
        <v>42</v>
      </c>
      <c r="P8" s="186"/>
      <c r="Q8" s="187"/>
    </row>
    <row r="9" spans="2:17" ht="15" customHeight="1">
      <c r="B9" s="135" t="s">
        <v>82</v>
      </c>
      <c r="C9" s="245" t="s">
        <v>84</v>
      </c>
      <c r="D9" s="186"/>
      <c r="E9" s="187"/>
      <c r="F9" s="235">
        <v>4566</v>
      </c>
      <c r="G9" s="219"/>
      <c r="H9" s="220"/>
      <c r="I9" s="246" t="s">
        <v>43</v>
      </c>
      <c r="J9" s="186"/>
      <c r="K9" s="187"/>
      <c r="L9" s="247" t="s">
        <v>49</v>
      </c>
      <c r="M9" s="192"/>
      <c r="N9" s="193"/>
      <c r="O9" s="246" t="s">
        <v>42</v>
      </c>
      <c r="P9" s="186"/>
      <c r="Q9" s="187"/>
    </row>
    <row r="10" spans="2:17">
      <c r="C10" s="9"/>
    </row>
    <row r="11" spans="2:17" ht="15" customHeight="1">
      <c r="B11" s="9" t="s">
        <v>223</v>
      </c>
    </row>
    <row r="12" spans="2:17">
      <c r="C12" s="9"/>
    </row>
    <row r="13" spans="2:17" ht="15" customHeight="1">
      <c r="B13" s="203" t="s">
        <v>80</v>
      </c>
      <c r="C13" s="205" t="s">
        <v>16</v>
      </c>
      <c r="D13" s="206"/>
      <c r="E13" s="207"/>
      <c r="F13" s="205" t="s">
        <v>17</v>
      </c>
      <c r="G13" s="206"/>
      <c r="H13" s="207"/>
      <c r="I13" s="211" t="s">
        <v>210</v>
      </c>
      <c r="J13" s="212"/>
      <c r="K13" s="213"/>
      <c r="L13" s="205" t="s">
        <v>19</v>
      </c>
      <c r="M13" s="206"/>
      <c r="N13" s="207"/>
      <c r="O13" s="205" t="s">
        <v>20</v>
      </c>
      <c r="P13" s="206"/>
      <c r="Q13" s="243"/>
    </row>
    <row r="14" spans="2:17" ht="15" customHeight="1">
      <c r="B14" s="204"/>
      <c r="C14" s="208"/>
      <c r="D14" s="209"/>
      <c r="E14" s="210"/>
      <c r="F14" s="208"/>
      <c r="G14" s="209"/>
      <c r="H14" s="210"/>
      <c r="I14" s="214"/>
      <c r="J14" s="215"/>
      <c r="K14" s="216"/>
      <c r="L14" s="208"/>
      <c r="M14" s="209"/>
      <c r="N14" s="210"/>
      <c r="O14" s="208"/>
      <c r="P14" s="209"/>
      <c r="Q14" s="244"/>
    </row>
    <row r="15" spans="2:17" ht="15" customHeight="1">
      <c r="B15" s="135" t="s">
        <v>81</v>
      </c>
      <c r="C15" s="245" t="s">
        <v>85</v>
      </c>
      <c r="D15" s="186"/>
      <c r="E15" s="187"/>
      <c r="F15" s="235">
        <v>6934</v>
      </c>
      <c r="G15" s="219"/>
      <c r="H15" s="220"/>
      <c r="I15" s="246" t="s">
        <v>40</v>
      </c>
      <c r="J15" s="186"/>
      <c r="K15" s="187"/>
      <c r="L15" s="247" t="s">
        <v>48</v>
      </c>
      <c r="M15" s="192"/>
      <c r="N15" s="193"/>
      <c r="O15" s="246" t="s">
        <v>37</v>
      </c>
      <c r="P15" s="186"/>
      <c r="Q15" s="187"/>
    </row>
    <row r="16" spans="2:17" ht="15" customHeight="1">
      <c r="B16" s="135" t="s">
        <v>82</v>
      </c>
      <c r="C16" s="245" t="s">
        <v>86</v>
      </c>
      <c r="D16" s="250"/>
      <c r="E16" s="251"/>
      <c r="F16" s="235">
        <v>4281</v>
      </c>
      <c r="G16" s="219"/>
      <c r="H16" s="220"/>
      <c r="I16" s="246" t="s">
        <v>35</v>
      </c>
      <c r="J16" s="186"/>
      <c r="K16" s="187"/>
      <c r="L16" s="247" t="s">
        <v>50</v>
      </c>
      <c r="M16" s="248"/>
      <c r="N16" s="249"/>
      <c r="O16" s="246" t="s">
        <v>38</v>
      </c>
      <c r="P16" s="186"/>
      <c r="Q16" s="187"/>
    </row>
    <row r="17" spans="2:17" ht="15" customHeight="1">
      <c r="B17" s="135" t="s">
        <v>89</v>
      </c>
      <c r="C17" s="245" t="s">
        <v>87</v>
      </c>
      <c r="D17" s="186"/>
      <c r="E17" s="187"/>
      <c r="F17" s="235">
        <v>266</v>
      </c>
      <c r="G17" s="219"/>
      <c r="H17" s="220"/>
      <c r="I17" s="246" t="s">
        <v>36</v>
      </c>
      <c r="J17" s="186"/>
      <c r="K17" s="187"/>
      <c r="L17" s="247" t="s">
        <v>51</v>
      </c>
      <c r="M17" s="192"/>
      <c r="N17" s="193"/>
      <c r="O17" s="246" t="s">
        <v>39</v>
      </c>
      <c r="P17" s="186"/>
      <c r="Q17" s="187"/>
    </row>
    <row r="18" spans="2:17" ht="15" customHeight="1">
      <c r="B18" s="135" t="s">
        <v>90</v>
      </c>
      <c r="C18" s="245" t="s">
        <v>88</v>
      </c>
      <c r="D18" s="186"/>
      <c r="E18" s="187"/>
      <c r="F18" s="235">
        <v>7334</v>
      </c>
      <c r="G18" s="219"/>
      <c r="H18" s="220"/>
      <c r="I18" s="254" t="s">
        <v>67</v>
      </c>
      <c r="J18" s="186"/>
      <c r="K18" s="187"/>
      <c r="L18" s="247" t="s">
        <v>68</v>
      </c>
      <c r="M18" s="192"/>
      <c r="N18" s="193"/>
      <c r="O18" s="255" t="s">
        <v>69</v>
      </c>
      <c r="P18" s="256"/>
      <c r="Q18" s="257"/>
    </row>
    <row r="20" spans="2:17">
      <c r="B20" s="9" t="s">
        <v>224</v>
      </c>
    </row>
    <row r="22" spans="2:17">
      <c r="B22" s="203" t="s">
        <v>80</v>
      </c>
      <c r="C22" s="205" t="s">
        <v>16</v>
      </c>
      <c r="D22" s="206"/>
      <c r="E22" s="207"/>
      <c r="F22" s="205" t="s">
        <v>17</v>
      </c>
      <c r="G22" s="206"/>
      <c r="H22" s="207"/>
      <c r="I22" s="211" t="s">
        <v>18</v>
      </c>
      <c r="J22" s="212"/>
      <c r="K22" s="213"/>
      <c r="L22" s="205" t="s">
        <v>19</v>
      </c>
      <c r="M22" s="206"/>
      <c r="N22" s="207"/>
      <c r="O22" s="205" t="s">
        <v>20</v>
      </c>
      <c r="P22" s="206"/>
      <c r="Q22" s="207"/>
    </row>
    <row r="23" spans="2:17">
      <c r="B23" s="204"/>
      <c r="C23" s="208"/>
      <c r="D23" s="209"/>
      <c r="E23" s="210"/>
      <c r="F23" s="208"/>
      <c r="G23" s="209"/>
      <c r="H23" s="210"/>
      <c r="I23" s="214"/>
      <c r="J23" s="215"/>
      <c r="K23" s="216"/>
      <c r="L23" s="208"/>
      <c r="M23" s="209"/>
      <c r="N23" s="210"/>
      <c r="O23" s="208"/>
      <c r="P23" s="209"/>
      <c r="Q23" s="210"/>
    </row>
    <row r="24" spans="2:17">
      <c r="B24" s="135" t="s">
        <v>81</v>
      </c>
      <c r="C24" s="242" t="s">
        <v>124</v>
      </c>
      <c r="D24" s="186"/>
      <c r="E24" s="187"/>
      <c r="F24" s="218">
        <v>4642</v>
      </c>
      <c r="G24" s="219"/>
      <c r="H24" s="220"/>
      <c r="I24" s="242" t="s">
        <v>125</v>
      </c>
      <c r="J24" s="186"/>
      <c r="K24" s="187"/>
      <c r="L24" s="258" t="s">
        <v>118</v>
      </c>
      <c r="M24" s="192"/>
      <c r="N24" s="193"/>
      <c r="O24" s="259" t="s">
        <v>96</v>
      </c>
      <c r="P24" s="223"/>
      <c r="Q24" s="224"/>
    </row>
    <row r="25" spans="2:17" ht="15" customHeight="1">
      <c r="B25" s="135" t="s">
        <v>82</v>
      </c>
      <c r="C25" s="245" t="s">
        <v>91</v>
      </c>
      <c r="D25" s="186"/>
      <c r="E25" s="187"/>
      <c r="F25" s="235">
        <v>186</v>
      </c>
      <c r="G25" s="219"/>
      <c r="H25" s="220"/>
      <c r="I25" s="245" t="s">
        <v>98</v>
      </c>
      <c r="J25" s="186"/>
      <c r="K25" s="187"/>
      <c r="L25" s="252" t="s">
        <v>94</v>
      </c>
      <c r="M25" s="192"/>
      <c r="N25" s="193"/>
      <c r="O25" s="253" t="s">
        <v>96</v>
      </c>
      <c r="P25" s="239"/>
      <c r="Q25" s="240"/>
    </row>
    <row r="26" spans="2:17">
      <c r="B26" s="135" t="s">
        <v>89</v>
      </c>
      <c r="C26" s="245" t="s">
        <v>92</v>
      </c>
      <c r="D26" s="250"/>
      <c r="E26" s="251"/>
      <c r="F26" s="235">
        <v>3134</v>
      </c>
      <c r="G26" s="219"/>
      <c r="H26" s="220"/>
      <c r="I26" s="245" t="s">
        <v>99</v>
      </c>
      <c r="J26" s="186"/>
      <c r="K26" s="187"/>
      <c r="L26" s="252" t="s">
        <v>49</v>
      </c>
      <c r="M26" s="248"/>
      <c r="N26" s="249"/>
      <c r="O26" s="253" t="s">
        <v>96</v>
      </c>
      <c r="P26" s="239"/>
      <c r="Q26" s="240"/>
    </row>
    <row r="27" spans="2:17" ht="15" customHeight="1">
      <c r="B27" s="136" t="s">
        <v>90</v>
      </c>
      <c r="C27" s="245" t="s">
        <v>93</v>
      </c>
      <c r="D27" s="186"/>
      <c r="E27" s="187"/>
      <c r="F27" s="235">
        <v>4687</v>
      </c>
      <c r="G27" s="219"/>
      <c r="H27" s="220"/>
      <c r="I27" s="245" t="s">
        <v>100</v>
      </c>
      <c r="J27" s="186"/>
      <c r="K27" s="187"/>
      <c r="L27" s="252" t="s">
        <v>95</v>
      </c>
      <c r="M27" s="192"/>
      <c r="N27" s="193"/>
      <c r="O27" s="253" t="s">
        <v>97</v>
      </c>
      <c r="P27" s="239"/>
      <c r="Q27" s="240"/>
    </row>
    <row r="28" spans="2:17">
      <c r="B28" s="135" t="s">
        <v>106</v>
      </c>
      <c r="C28" s="234" t="s">
        <v>102</v>
      </c>
      <c r="D28" s="186"/>
      <c r="E28" s="187"/>
      <c r="F28" s="235">
        <v>5653</v>
      </c>
      <c r="G28" s="219"/>
      <c r="H28" s="220"/>
      <c r="I28" s="234" t="s">
        <v>103</v>
      </c>
      <c r="J28" s="186"/>
      <c r="K28" s="187"/>
      <c r="L28" s="237" t="s">
        <v>48</v>
      </c>
      <c r="M28" s="192"/>
      <c r="N28" s="193"/>
      <c r="O28" s="260" t="s">
        <v>104</v>
      </c>
      <c r="P28" s="239"/>
      <c r="Q28" s="240"/>
    </row>
    <row r="29" spans="2:17">
      <c r="B29" s="136" t="s">
        <v>107</v>
      </c>
      <c r="C29" s="245" t="s">
        <v>110</v>
      </c>
      <c r="D29" s="186"/>
      <c r="E29" s="187"/>
      <c r="F29" s="235">
        <v>1299</v>
      </c>
      <c r="G29" s="219"/>
      <c r="H29" s="220"/>
      <c r="I29" s="236" t="s">
        <v>119</v>
      </c>
      <c r="J29" s="186"/>
      <c r="K29" s="187"/>
      <c r="L29" s="252" t="s">
        <v>51</v>
      </c>
      <c r="M29" s="192"/>
      <c r="N29" s="193"/>
      <c r="O29" s="238" t="s">
        <v>114</v>
      </c>
      <c r="P29" s="239"/>
      <c r="Q29" s="240"/>
    </row>
    <row r="30" spans="2:17">
      <c r="B30" s="135" t="s">
        <v>108</v>
      </c>
      <c r="C30" s="234" t="s">
        <v>111</v>
      </c>
      <c r="D30" s="186"/>
      <c r="E30" s="187"/>
      <c r="F30" s="235">
        <v>4439</v>
      </c>
      <c r="G30" s="219"/>
      <c r="H30" s="220"/>
      <c r="I30" s="236" t="s">
        <v>120</v>
      </c>
      <c r="J30" s="186"/>
      <c r="K30" s="187"/>
      <c r="L30" s="237" t="s">
        <v>118</v>
      </c>
      <c r="M30" s="192"/>
      <c r="N30" s="193"/>
      <c r="O30" s="238" t="s">
        <v>114</v>
      </c>
      <c r="P30" s="239"/>
      <c r="Q30" s="240"/>
    </row>
    <row r="31" spans="2:17">
      <c r="B31" s="136" t="s">
        <v>109</v>
      </c>
      <c r="C31" s="245" t="s">
        <v>112</v>
      </c>
      <c r="D31" s="186"/>
      <c r="E31" s="187"/>
      <c r="F31" s="235">
        <v>22710</v>
      </c>
      <c r="G31" s="219"/>
      <c r="H31" s="220"/>
      <c r="I31" s="236" t="s">
        <v>121</v>
      </c>
      <c r="J31" s="186"/>
      <c r="K31" s="187"/>
      <c r="L31" s="252" t="s">
        <v>117</v>
      </c>
      <c r="M31" s="192"/>
      <c r="N31" s="193"/>
      <c r="O31" s="238" t="s">
        <v>114</v>
      </c>
      <c r="P31" s="239"/>
      <c r="Q31" s="240"/>
    </row>
    <row r="32" spans="2:17">
      <c r="B32" s="136" t="s">
        <v>123</v>
      </c>
      <c r="C32" s="234" t="s">
        <v>113</v>
      </c>
      <c r="D32" s="186"/>
      <c r="E32" s="187"/>
      <c r="F32" s="235">
        <v>617</v>
      </c>
      <c r="G32" s="219"/>
      <c r="H32" s="220"/>
      <c r="I32" s="236" t="s">
        <v>122</v>
      </c>
      <c r="J32" s="186"/>
      <c r="K32" s="187"/>
      <c r="L32" s="237" t="s">
        <v>116</v>
      </c>
      <c r="M32" s="192"/>
      <c r="N32" s="193"/>
      <c r="O32" s="238" t="s">
        <v>115</v>
      </c>
      <c r="P32" s="239"/>
      <c r="Q32" s="240"/>
    </row>
    <row r="33" spans="2:17">
      <c r="B33" s="137" t="s">
        <v>126</v>
      </c>
      <c r="C33" s="234" t="s">
        <v>127</v>
      </c>
      <c r="D33" s="186"/>
      <c r="E33" s="187"/>
      <c r="F33" s="235">
        <v>24547</v>
      </c>
      <c r="G33" s="219"/>
      <c r="H33" s="220"/>
      <c r="I33" s="242" t="s">
        <v>121</v>
      </c>
      <c r="J33" s="186"/>
      <c r="K33" s="187"/>
      <c r="L33" s="237" t="s">
        <v>94</v>
      </c>
      <c r="M33" s="192"/>
      <c r="N33" s="193"/>
      <c r="O33" s="259" t="s">
        <v>128</v>
      </c>
      <c r="P33" s="239"/>
      <c r="Q33" s="240"/>
    </row>
    <row r="34" spans="2:17">
      <c r="B34" s="138" t="s">
        <v>130</v>
      </c>
      <c r="C34" s="241" t="s">
        <v>131</v>
      </c>
      <c r="D34" s="186"/>
      <c r="E34" s="187"/>
      <c r="F34" s="235">
        <v>5783</v>
      </c>
      <c r="G34" s="219"/>
      <c r="H34" s="220"/>
      <c r="I34" s="241" t="s">
        <v>132</v>
      </c>
      <c r="J34" s="186"/>
      <c r="K34" s="187"/>
      <c r="L34" s="261" t="s">
        <v>48</v>
      </c>
      <c r="M34" s="192"/>
      <c r="N34" s="193"/>
      <c r="O34" s="262" t="s">
        <v>133</v>
      </c>
      <c r="P34" s="239"/>
      <c r="Q34" s="240"/>
    </row>
    <row r="36" spans="2:17">
      <c r="B36" s="9" t="s">
        <v>225</v>
      </c>
    </row>
    <row r="38" spans="2:17">
      <c r="B38" s="203" t="s">
        <v>80</v>
      </c>
      <c r="C38" s="205" t="s">
        <v>16</v>
      </c>
      <c r="D38" s="206"/>
      <c r="E38" s="207"/>
      <c r="F38" s="205" t="s">
        <v>17</v>
      </c>
      <c r="G38" s="206"/>
      <c r="H38" s="207"/>
      <c r="I38" s="211" t="s">
        <v>18</v>
      </c>
      <c r="J38" s="212"/>
      <c r="K38" s="213"/>
      <c r="L38" s="205" t="s">
        <v>19</v>
      </c>
      <c r="M38" s="206"/>
      <c r="N38" s="207"/>
      <c r="O38" s="205" t="s">
        <v>20</v>
      </c>
      <c r="P38" s="206"/>
      <c r="Q38" s="207"/>
    </row>
    <row r="39" spans="2:17">
      <c r="B39" s="204"/>
      <c r="C39" s="208"/>
      <c r="D39" s="209"/>
      <c r="E39" s="210"/>
      <c r="F39" s="208"/>
      <c r="G39" s="209"/>
      <c r="H39" s="210"/>
      <c r="I39" s="214"/>
      <c r="J39" s="215"/>
      <c r="K39" s="216"/>
      <c r="L39" s="208"/>
      <c r="M39" s="209"/>
      <c r="N39" s="210"/>
      <c r="O39" s="208"/>
      <c r="P39" s="209"/>
      <c r="Q39" s="210"/>
    </row>
    <row r="40" spans="2:17">
      <c r="B40" s="135" t="s">
        <v>81</v>
      </c>
      <c r="C40" s="228" t="s">
        <v>134</v>
      </c>
      <c r="D40" s="186"/>
      <c r="E40" s="187"/>
      <c r="F40" s="218">
        <v>10570</v>
      </c>
      <c r="G40" s="219"/>
      <c r="H40" s="220"/>
      <c r="I40" s="228" t="s">
        <v>136</v>
      </c>
      <c r="J40" s="186"/>
      <c r="K40" s="187"/>
      <c r="L40" s="229" t="s">
        <v>116</v>
      </c>
      <c r="M40" s="192"/>
      <c r="N40" s="193"/>
      <c r="O40" s="230" t="s">
        <v>135</v>
      </c>
      <c r="P40" s="223"/>
      <c r="Q40" s="224"/>
    </row>
    <row r="41" spans="2:17">
      <c r="B41" s="135" t="s">
        <v>82</v>
      </c>
      <c r="C41" s="231" t="s">
        <v>142</v>
      </c>
      <c r="D41" s="186"/>
      <c r="E41" s="187"/>
      <c r="F41" s="218">
        <v>10089</v>
      </c>
      <c r="G41" s="219"/>
      <c r="H41" s="220"/>
      <c r="I41" s="231" t="s">
        <v>147</v>
      </c>
      <c r="J41" s="186"/>
      <c r="K41" s="187"/>
      <c r="L41" s="229" t="s">
        <v>116</v>
      </c>
      <c r="M41" s="192"/>
      <c r="N41" s="193"/>
      <c r="O41" s="233" t="s">
        <v>143</v>
      </c>
      <c r="P41" s="223"/>
      <c r="Q41" s="224"/>
    </row>
    <row r="42" spans="2:17" ht="15" customHeight="1">
      <c r="B42" s="135" t="s">
        <v>89</v>
      </c>
      <c r="C42" s="231" t="s">
        <v>144</v>
      </c>
      <c r="D42" s="186"/>
      <c r="E42" s="187"/>
      <c r="F42" s="218">
        <v>3707</v>
      </c>
      <c r="G42" s="219"/>
      <c r="H42" s="220"/>
      <c r="I42" s="231" t="s">
        <v>148</v>
      </c>
      <c r="J42" s="186"/>
      <c r="K42" s="187"/>
      <c r="L42" s="232" t="s">
        <v>49</v>
      </c>
      <c r="M42" s="192"/>
      <c r="N42" s="193"/>
      <c r="O42" s="233" t="s">
        <v>143</v>
      </c>
      <c r="P42" s="223"/>
      <c r="Q42" s="224"/>
    </row>
    <row r="43" spans="2:17">
      <c r="B43" s="135" t="s">
        <v>90</v>
      </c>
      <c r="C43" s="231" t="s">
        <v>145</v>
      </c>
      <c r="D43" s="186"/>
      <c r="E43" s="187"/>
      <c r="F43" s="218">
        <v>173</v>
      </c>
      <c r="G43" s="219"/>
      <c r="H43" s="220"/>
      <c r="I43" s="231" t="s">
        <v>121</v>
      </c>
      <c r="J43" s="186"/>
      <c r="K43" s="187"/>
      <c r="L43" s="232" t="s">
        <v>51</v>
      </c>
      <c r="M43" s="192"/>
      <c r="N43" s="193"/>
      <c r="O43" s="233" t="s">
        <v>146</v>
      </c>
      <c r="P43" s="223"/>
      <c r="Q43" s="224"/>
    </row>
    <row r="44" spans="2:17">
      <c r="B44" s="135" t="s">
        <v>106</v>
      </c>
      <c r="C44" s="217" t="s">
        <v>150</v>
      </c>
      <c r="D44" s="186"/>
      <c r="E44" s="187"/>
      <c r="F44" s="218">
        <v>9080</v>
      </c>
      <c r="G44" s="219"/>
      <c r="H44" s="220"/>
      <c r="I44" s="217" t="s">
        <v>152</v>
      </c>
      <c r="J44" s="186"/>
      <c r="K44" s="187"/>
      <c r="L44" s="221" t="s">
        <v>118</v>
      </c>
      <c r="M44" s="192"/>
      <c r="N44" s="193"/>
      <c r="O44" s="222" t="s">
        <v>151</v>
      </c>
      <c r="P44" s="223"/>
      <c r="Q44" s="224"/>
    </row>
    <row r="45" spans="2:17">
      <c r="B45" s="135" t="s">
        <v>107</v>
      </c>
      <c r="C45" s="217" t="s">
        <v>153</v>
      </c>
      <c r="D45" s="186"/>
      <c r="E45" s="187"/>
      <c r="F45" s="218">
        <v>9028</v>
      </c>
      <c r="G45" s="219"/>
      <c r="H45" s="220"/>
      <c r="I45" s="217" t="s">
        <v>156</v>
      </c>
      <c r="J45" s="186"/>
      <c r="K45" s="187"/>
      <c r="L45" s="221" t="s">
        <v>154</v>
      </c>
      <c r="M45" s="192"/>
      <c r="N45" s="193"/>
      <c r="O45" s="222" t="s">
        <v>155</v>
      </c>
      <c r="P45" s="223"/>
      <c r="Q45" s="224"/>
    </row>
    <row r="46" spans="2:17">
      <c r="B46" s="135" t="s">
        <v>108</v>
      </c>
      <c r="C46" s="225" t="s">
        <v>157</v>
      </c>
      <c r="D46" s="186"/>
      <c r="E46" s="187"/>
      <c r="F46" s="218">
        <v>9236</v>
      </c>
      <c r="G46" s="219"/>
      <c r="H46" s="220"/>
      <c r="I46" s="225" t="s">
        <v>159</v>
      </c>
      <c r="J46" s="186"/>
      <c r="K46" s="187"/>
      <c r="L46" s="226" t="s">
        <v>116</v>
      </c>
      <c r="M46" s="192"/>
      <c r="N46" s="193"/>
      <c r="O46" s="227" t="s">
        <v>158</v>
      </c>
      <c r="P46" s="223"/>
      <c r="Q46" s="224"/>
    </row>
    <row r="47" spans="2:17">
      <c r="B47" s="135" t="s">
        <v>109</v>
      </c>
      <c r="C47" s="225" t="s">
        <v>160</v>
      </c>
      <c r="D47" s="186"/>
      <c r="E47" s="187"/>
      <c r="F47" s="218">
        <v>6744</v>
      </c>
      <c r="G47" s="219"/>
      <c r="H47" s="220"/>
      <c r="I47" s="225" t="s">
        <v>161</v>
      </c>
      <c r="J47" s="186"/>
      <c r="K47" s="187"/>
      <c r="L47" s="226" t="s">
        <v>118</v>
      </c>
      <c r="M47" s="192"/>
      <c r="N47" s="193"/>
      <c r="O47" s="227" t="s">
        <v>158</v>
      </c>
      <c r="P47" s="223"/>
      <c r="Q47" s="224"/>
    </row>
    <row r="49" spans="2:17">
      <c r="B49" s="9" t="s">
        <v>226</v>
      </c>
    </row>
    <row r="51" spans="2:17">
      <c r="B51" s="203" t="s">
        <v>80</v>
      </c>
      <c r="C51" s="205" t="s">
        <v>16</v>
      </c>
      <c r="D51" s="206"/>
      <c r="E51" s="207"/>
      <c r="F51" s="205" t="s">
        <v>17</v>
      </c>
      <c r="G51" s="206"/>
      <c r="H51" s="207"/>
      <c r="I51" s="211" t="s">
        <v>18</v>
      </c>
      <c r="J51" s="212"/>
      <c r="K51" s="213"/>
      <c r="L51" s="205" t="s">
        <v>19</v>
      </c>
      <c r="M51" s="206"/>
      <c r="N51" s="207"/>
      <c r="O51" s="205" t="s">
        <v>20</v>
      </c>
      <c r="P51" s="206"/>
      <c r="Q51" s="207"/>
    </row>
    <row r="52" spans="2:17">
      <c r="B52" s="204"/>
      <c r="C52" s="208"/>
      <c r="D52" s="209"/>
      <c r="E52" s="210"/>
      <c r="F52" s="208"/>
      <c r="G52" s="209"/>
      <c r="H52" s="210"/>
      <c r="I52" s="214"/>
      <c r="J52" s="215"/>
      <c r="K52" s="216"/>
      <c r="L52" s="208"/>
      <c r="M52" s="209"/>
      <c r="N52" s="210"/>
      <c r="O52" s="208"/>
      <c r="P52" s="209"/>
      <c r="Q52" s="210"/>
    </row>
    <row r="53" spans="2:17" ht="15" customHeight="1">
      <c r="B53" s="139" t="s">
        <v>81</v>
      </c>
      <c r="C53" s="199" t="s">
        <v>164</v>
      </c>
      <c r="D53" s="186"/>
      <c r="E53" s="187"/>
      <c r="F53" s="188">
        <v>7796</v>
      </c>
      <c r="G53" s="189"/>
      <c r="H53" s="190"/>
      <c r="I53" s="199" t="s">
        <v>166</v>
      </c>
      <c r="J53" s="186"/>
      <c r="K53" s="187"/>
      <c r="L53" s="200" t="s">
        <v>49</v>
      </c>
      <c r="M53" s="192"/>
      <c r="N53" s="193"/>
      <c r="O53" s="197" t="s">
        <v>165</v>
      </c>
      <c r="P53" s="195"/>
      <c r="Q53" s="196"/>
    </row>
    <row r="54" spans="2:17" ht="15" customHeight="1">
      <c r="B54" s="139" t="s">
        <v>82</v>
      </c>
      <c r="C54" s="198" t="s">
        <v>205</v>
      </c>
      <c r="D54" s="186"/>
      <c r="E54" s="187"/>
      <c r="F54" s="188">
        <v>21604</v>
      </c>
      <c r="G54" s="189"/>
      <c r="H54" s="190"/>
      <c r="I54" s="199" t="s">
        <v>147</v>
      </c>
      <c r="J54" s="186"/>
      <c r="K54" s="187"/>
      <c r="L54" s="200" t="s">
        <v>169</v>
      </c>
      <c r="M54" s="192"/>
      <c r="N54" s="193"/>
      <c r="O54" s="197" t="s">
        <v>170</v>
      </c>
      <c r="P54" s="195"/>
      <c r="Q54" s="196"/>
    </row>
    <row r="55" spans="2:17" ht="15" customHeight="1">
      <c r="B55" s="139" t="s">
        <v>89</v>
      </c>
      <c r="C55" s="198" t="s">
        <v>206</v>
      </c>
      <c r="D55" s="186"/>
      <c r="E55" s="187"/>
      <c r="F55" s="188">
        <v>7933</v>
      </c>
      <c r="G55" s="189"/>
      <c r="H55" s="190"/>
      <c r="I55" s="199" t="s">
        <v>174</v>
      </c>
      <c r="J55" s="186"/>
      <c r="K55" s="187"/>
      <c r="L55" s="200" t="s">
        <v>116</v>
      </c>
      <c r="M55" s="192"/>
      <c r="N55" s="193"/>
      <c r="O55" s="197" t="s">
        <v>176</v>
      </c>
      <c r="P55" s="195"/>
      <c r="Q55" s="196"/>
    </row>
    <row r="56" spans="2:17" ht="15" customHeight="1">
      <c r="B56" s="139" t="s">
        <v>90</v>
      </c>
      <c r="C56" s="198" t="s">
        <v>204</v>
      </c>
      <c r="D56" s="186"/>
      <c r="E56" s="187"/>
      <c r="F56" s="188">
        <v>3718</v>
      </c>
      <c r="G56" s="189"/>
      <c r="H56" s="190"/>
      <c r="I56" s="199" t="s">
        <v>175</v>
      </c>
      <c r="J56" s="186"/>
      <c r="K56" s="187"/>
      <c r="L56" s="200" t="s">
        <v>116</v>
      </c>
      <c r="M56" s="192"/>
      <c r="N56" s="193"/>
      <c r="O56" s="197" t="s">
        <v>177</v>
      </c>
      <c r="P56" s="195"/>
      <c r="Q56" s="196"/>
    </row>
    <row r="57" spans="2:17" ht="15" customHeight="1">
      <c r="B57" s="139" t="s">
        <v>106</v>
      </c>
      <c r="C57" s="199" t="s">
        <v>179</v>
      </c>
      <c r="D57" s="186"/>
      <c r="E57" s="187"/>
      <c r="F57" s="188">
        <v>11432</v>
      </c>
      <c r="G57" s="189"/>
      <c r="H57" s="190"/>
      <c r="I57" s="199" t="s">
        <v>180</v>
      </c>
      <c r="J57" s="186"/>
      <c r="K57" s="187"/>
      <c r="L57" s="200" t="s">
        <v>48</v>
      </c>
      <c r="M57" s="192"/>
      <c r="N57" s="193"/>
      <c r="O57" s="197" t="s">
        <v>177</v>
      </c>
      <c r="P57" s="195"/>
      <c r="Q57" s="196"/>
    </row>
    <row r="58" spans="2:17">
      <c r="B58" s="139" t="s">
        <v>107</v>
      </c>
      <c r="C58" s="198" t="s">
        <v>203</v>
      </c>
      <c r="D58" s="186"/>
      <c r="E58" s="187"/>
      <c r="F58" s="188">
        <v>21241</v>
      </c>
      <c r="G58" s="189"/>
      <c r="H58" s="190"/>
      <c r="I58" s="199" t="s">
        <v>172</v>
      </c>
      <c r="J58" s="186"/>
      <c r="K58" s="187"/>
      <c r="L58" s="200" t="s">
        <v>118</v>
      </c>
      <c r="M58" s="192"/>
      <c r="N58" s="193"/>
      <c r="O58" s="197" t="s">
        <v>173</v>
      </c>
      <c r="P58" s="195"/>
      <c r="Q58" s="196"/>
    </row>
    <row r="59" spans="2:17">
      <c r="B59" s="139" t="s">
        <v>108</v>
      </c>
      <c r="C59" s="198" t="s">
        <v>202</v>
      </c>
      <c r="D59" s="186"/>
      <c r="E59" s="187"/>
      <c r="F59" s="188">
        <v>9298</v>
      </c>
      <c r="G59" s="189"/>
      <c r="H59" s="190"/>
      <c r="I59" s="199" t="s">
        <v>181</v>
      </c>
      <c r="J59" s="186"/>
      <c r="K59" s="187"/>
      <c r="L59" s="200" t="s">
        <v>182</v>
      </c>
      <c r="M59" s="192"/>
      <c r="N59" s="193"/>
      <c r="O59" s="197" t="s">
        <v>183</v>
      </c>
      <c r="P59" s="195"/>
      <c r="Q59" s="196"/>
    </row>
    <row r="60" spans="2:17">
      <c r="B60" s="140" t="s">
        <v>109</v>
      </c>
      <c r="C60" s="263" t="s">
        <v>185</v>
      </c>
      <c r="D60" s="186"/>
      <c r="E60" s="187"/>
      <c r="F60" s="188">
        <v>11047</v>
      </c>
      <c r="G60" s="189"/>
      <c r="H60" s="190"/>
      <c r="I60" s="264" t="s">
        <v>184</v>
      </c>
      <c r="J60" s="186"/>
      <c r="K60" s="187"/>
      <c r="L60" s="201" t="s">
        <v>116</v>
      </c>
      <c r="M60" s="192"/>
      <c r="N60" s="193"/>
      <c r="O60" s="197" t="s">
        <v>183</v>
      </c>
      <c r="P60" s="195"/>
      <c r="Q60" s="196"/>
    </row>
    <row r="63" spans="2:17">
      <c r="B63" s="9" t="s">
        <v>227</v>
      </c>
    </row>
    <row r="65" spans="2:17">
      <c r="B65" s="203" t="s">
        <v>80</v>
      </c>
      <c r="C65" s="205" t="s">
        <v>16</v>
      </c>
      <c r="D65" s="206"/>
      <c r="E65" s="207"/>
      <c r="F65" s="205" t="s">
        <v>17</v>
      </c>
      <c r="G65" s="206"/>
      <c r="H65" s="207"/>
      <c r="I65" s="211" t="s">
        <v>18</v>
      </c>
      <c r="J65" s="212"/>
      <c r="K65" s="213"/>
      <c r="L65" s="205" t="s">
        <v>19</v>
      </c>
      <c r="M65" s="206"/>
      <c r="N65" s="207"/>
      <c r="O65" s="205" t="s">
        <v>20</v>
      </c>
      <c r="P65" s="206"/>
      <c r="Q65" s="207"/>
    </row>
    <row r="66" spans="2:17">
      <c r="B66" s="204"/>
      <c r="C66" s="208"/>
      <c r="D66" s="209"/>
      <c r="E66" s="210"/>
      <c r="F66" s="208"/>
      <c r="G66" s="209"/>
      <c r="H66" s="210"/>
      <c r="I66" s="214"/>
      <c r="J66" s="215"/>
      <c r="K66" s="216"/>
      <c r="L66" s="208"/>
      <c r="M66" s="209"/>
      <c r="N66" s="210"/>
      <c r="O66" s="208"/>
      <c r="P66" s="209"/>
      <c r="Q66" s="210"/>
    </row>
    <row r="67" spans="2:17">
      <c r="B67" s="141" t="s">
        <v>81</v>
      </c>
      <c r="C67" s="198" t="s">
        <v>201</v>
      </c>
      <c r="D67" s="186"/>
      <c r="E67" s="187"/>
      <c r="F67" s="188">
        <v>10574</v>
      </c>
      <c r="G67" s="189"/>
      <c r="H67" s="190"/>
      <c r="I67" s="198" t="s">
        <v>199</v>
      </c>
      <c r="J67" s="186"/>
      <c r="K67" s="187"/>
      <c r="L67" s="201" t="s">
        <v>116</v>
      </c>
      <c r="M67" s="192"/>
      <c r="N67" s="193"/>
      <c r="O67" s="202" t="s">
        <v>200</v>
      </c>
      <c r="P67" s="195"/>
      <c r="Q67" s="196"/>
    </row>
    <row r="68" spans="2:17">
      <c r="B68" s="142" t="s">
        <v>82</v>
      </c>
      <c r="C68" s="185" t="s">
        <v>208</v>
      </c>
      <c r="D68" s="186"/>
      <c r="E68" s="187"/>
      <c r="F68" s="188">
        <v>10249</v>
      </c>
      <c r="G68" s="189"/>
      <c r="H68" s="190"/>
      <c r="I68" s="185" t="s">
        <v>199</v>
      </c>
      <c r="J68" s="186"/>
      <c r="K68" s="187"/>
      <c r="L68" s="191" t="s">
        <v>118</v>
      </c>
      <c r="M68" s="192"/>
      <c r="N68" s="193"/>
      <c r="O68" s="194" t="s">
        <v>209</v>
      </c>
      <c r="P68" s="195"/>
      <c r="Q68" s="196"/>
    </row>
  </sheetData>
  <sheetProtection algorithmName="SHA-512" hashValue="QK+lh3Mw2soDqE2o4ID8kGmhbSuNfj6AFRWb2ebvS2Mla5+TnO6y7hAWOOifJRY8qDv1gRCCJ52NgaMqI/w0tg==" saltValue="+gKEf8ddsT3fPjEqirNLxQ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</mergeCells>
  <phoneticPr fontId="49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276642A6-D5C8-4CCF-9118-EDF98AE0140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2023-06-27T08:15:59Z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