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updateLinks="never" defaultThemeVersion="124226"/>
  <xr:revisionPtr revIDLastSave="0" documentId="13_ncr:1_{249D71B3-FA44-45D5-8C89-33EB154A48A3}" xr6:coauthVersionLast="47" xr6:coauthVersionMax="47" xr10:uidLastSave="{00000000-0000-0000-0000-000000000000}"/>
  <bookViews>
    <workbookView xWindow="-120" yWindow="-120" windowWidth="29040" windowHeight="15840" tabRatio="819" firstSheet="1" activeTab="8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Umowy OT" sheetId="8" r:id="rId5"/>
    <sheet name="3. Podróżni OT" sheetId="20" r:id="rId6"/>
    <sheet name="podsumowanie" sheetId="22" state="hidden" r:id="rId7"/>
    <sheet name="4. Umowy i Podróżni PUNPUT" sheetId="19" r:id="rId8"/>
    <sheet name="5. Liczba umów na miesiąc" sheetId="16" r:id="rId9"/>
    <sheet name="6. Niewypłacalności" sheetId="13" r:id="rId10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7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7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7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deklaracji'!$A$1:$N$41</definedName>
    <definedName name="_xlnm.Print_Area" localSheetId="8">'5. Liczba umów na miesiąc'!$A$1:$Y$50</definedName>
    <definedName name="_xlnm.Print_Area" localSheetId="9">'6. Niewypłacalności'!$A$1:$R$54</definedName>
    <definedName name="_xlnm.Print_Area" localSheetId="2">'Nota metodyczna'!$B$1:$B$38</definedName>
    <definedName name="_xlnm.Print_Area" localSheetId="1">'Spis treści'!$A$1:$E$25</definedName>
    <definedName name="_xlnm.Print_Area" localSheetId="0">'Strona tytułowa'!$B$1:$B$49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W38" i="22" s="1"/>
  <c r="C5" i="22"/>
  <c r="V38" i="22" s="1"/>
  <c r="B5" i="22"/>
  <c r="U38" i="22" s="1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D28" i="22" l="1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W37" i="22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<sst xmlns="http://schemas.openxmlformats.org/spreadsheetml/2006/main" count="571" uniqueCount="249">
  <si>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</si>
  <si>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</si>
  <si>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</si>
  <si>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</si>
  <si>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</si>
  <si>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</si>
  <si>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</si>
  <si>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</si>
  <si>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</si>
  <si>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</si>
  <si>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</si>
  <si>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</si>
  <si>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</si>
  <si>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</si>
  <si>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</si>
  <si>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</si>
  <si>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</si>
  <si>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</si>
  <si>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</si>
  <si>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</si>
  <si>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</si>
  <si>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</si>
  <si>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</si>
  <si>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</si>
  <si>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</si>
  <si>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</si>
  <si>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</si>
  <si>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</si>
  <si>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</si>
  <si>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</si>
  <si>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</si>
  <si>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</si>
  <si>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</si>
  <si>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</si>
  <si>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</si>
  <si>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</si>
  <si>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</si>
  <si>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</si>
  <si>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</si>
  <si>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</si>
  <si>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</si>
  <si>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</si>
  <si>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</si>
  <si>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</si>
  <si>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</si>
  <si>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</si>
  <si>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</si>
  <si>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</si>
  <si>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</si>
  <si>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</si>
  <si>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</si>
  <si>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</si>
  <si>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</si>
  <si>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</si>
  <si>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</si>
  <si>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</si>
  <si>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</si>
  <si>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</si>
  <si>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</si>
  <si>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</si>
  <si>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</si>
  <si>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</si>
  <si>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</si>
  <si>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</si>
  <si>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</si>
  <si>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</si>
  <si>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</si>
  <si>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</si>
  <si>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</si>
  <si>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</si>
  <si>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</si>
  <si>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</si>
  <si>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</si>
  <si>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</si>
  <si>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</si>
  <si>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</si>
  <si>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</si>
  <si>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</si>
  <si>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</si>
  <si>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</si>
  <si>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</si>
  <si>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</si>
  <si>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</si>
  <si>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</si>
  <si>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</si>
  <si>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</si>
  <si>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</si>
  <si>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</si>
  <si>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</si>
  <si>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</si>
  <si>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</si>
  <si>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</si>
  <si>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</si>
  <si>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</si>
  <si>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</si>
  <si>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</si>
  <si>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</si>
  <si>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</si>
  <si>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</si>
  <si>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</si>
  <si>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</si>
  <si>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</si>
  <si>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</si>
  <si>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</si>
  <si>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</si>
  <si>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</si>
  <si>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</si>
  <si>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</si>
  <si>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</si>
  <si>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</si>
  <si>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</si>
  <si>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</si>
  <si>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</si>
  <si>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</si>
  <si>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</si>
  <si>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</si>
  <si>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</si>
  <si>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</si>
  <si>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</si>
  <si>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</si>
  <si>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</si>
  <si>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</si>
  <si>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</si>
  <si>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</si>
  <si>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</si>
  <si>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</si>
  <si>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</si>
  <si>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</si>
  <si>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</si>
  <si>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</si>
  <si>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</si>
  <si>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</si>
  <si>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</si>
  <si>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</si>
  <si>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</si>
  <si>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</si>
  <si>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</si>
  <si>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</si>
  <si>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</si>
  <si>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</si>
  <si>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</si>
  <si>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</si>
  <si>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</si>
  <si>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</si>
  <si>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</si>
  <si>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</si>
  <si>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</si>
  <si>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</si>
  <si>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</si>
  <si>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</si>
  <si>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</si>
  <si>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</si>
  <si>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</si>
  <si>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</si>
  <si>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</si>
  <si>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</si>
  <si>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</si>
  <si>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</si>
  <si>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</si>
  <si>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</si>
  <si>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</si>
  <si>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</si>
  <si>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</si>
  <si>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>Tabela 6.3. Niewypłacalności w 2019 roku</t>
  </si>
  <si>
    <t xml:space="preserve">TOURASIA POLSKA SPÓŁKA AKCYJNA </t>
  </si>
  <si>
    <t>kwiecień 2020</t>
  </si>
  <si>
    <t>607 800 PLN</t>
  </si>
  <si>
    <t>Q1 2020</t>
  </si>
  <si>
    <t>Q2 2020</t>
  </si>
  <si>
    <t>Etykiety wierszy</t>
  </si>
  <si>
    <t>Suma z SUM(T2.LICZBAUMOW)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</si>
  <si>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</si>
  <si>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</si>
  <si>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</si>
  <si>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</si>
  <si>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</si>
  <si>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</si>
  <si>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</si>
  <si>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</si>
  <si>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</si>
  <si>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</si>
  <si>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</si>
  <si>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</si>
  <si>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</si>
  <si>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</si>
  <si>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</si>
  <si>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</si>
  <si>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</si>
  <si>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</si>
  <si>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</si>
  <si>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</si>
  <si>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</si>
  <si>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</si>
  <si>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</si>
  <si>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Tabela 6.4. Niewypłacalności w 2020 roku</t>
  </si>
  <si>
    <t>Tabela 6.5. Niewypłacalności w 2021 roku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</si>
  <si>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</si>
  <si>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</si>
  <si>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</si>
  <si>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</si>
  <si>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</si>
  <si>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</si>
  <si>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</si>
  <si>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</si>
  <si>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</si>
  <si>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</si>
  <si>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</si>
  <si>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</si>
  <si>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</si>
  <si>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</si>
  <si>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</si>
  <si>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</si>
  <si>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</si>
  <si>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</si>
  <si>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</si>
  <si>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</si>
  <si>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</si>
  <si>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Rysunek 5.1. Średnia liczba Podróżnych przypadająca na jedną umowę w podziale na miesiące</t>
  </si>
  <si>
    <t xml:space="preserve">        Rysunek 5.2. Łączna liczba umów w podziale na miesiące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</si>
  <si>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</si>
  <si>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</si>
  <si>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</si>
  <si>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</si>
  <si>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</si>
  <si>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</si>
  <si>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</si>
  <si>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</si>
  <si>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</si>
  <si>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</si>
  <si>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</si>
  <si>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</si>
  <si>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</si>
  <si>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I kwartał 2022 r.</t>
  </si>
  <si>
    <t>Trend 2021</t>
  </si>
  <si>
    <t>Q1 2022</t>
  </si>
  <si>
    <t>4. Przedstawione zestawienia przygotowane zostały według stanu bazy na dzień 19.05.2022 r.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</si>
  <si>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</si>
  <si>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</si>
  <si>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</si>
  <si>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</si>
  <si>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</si>
  <si>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</si>
  <si>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</si>
  <si>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</si>
  <si>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Tabela 6.6. Niewypłacalności w 2022 roku</t>
  </si>
  <si>
    <t>Q2 2017/Q1 2017</t>
  </si>
  <si>
    <t>Q3 2017/Q2 2017</t>
  </si>
  <si>
    <t>Q4 2017/Q3 2017</t>
  </si>
  <si>
    <t>Q1 2018/Q4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</si>
</sst>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name val="Dialog"/>
    </font>
    <font>
      <b/>
      <sz val="11"/>
      <name val="Czcionka tekstu podstawowego"/>
      <charset val="238"/>
    </font>
    <font>
      <sz val="11"/>
      <color theme="0"/>
      <name val="Dialog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7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theme="3"/>
      </right>
      <top style="hair">
        <color theme="3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medium">
        <color indexed="64"/>
      </right>
      <top style="hair">
        <color theme="3"/>
      </top>
      <bottom style="medium">
        <color indexed="64"/>
      </bottom>
      <diagonal/>
    </border>
  </borders>
  <cellStyleXfs count="86">
    <xf numFmtId="0" fontId="0" fillId="0" borderId="0"/>
    <xf numFmtId="0" fontId="24" fillId="0" borderId="0"/>
    <xf numFmtId="0" fontId="29" fillId="0" borderId="0"/>
    <xf numFmtId="0" fontId="31" fillId="0" borderId="0" applyNumberFormat="0" applyFill="0" applyBorder="0" applyAlignment="0" applyProtection="0">
      <alignment vertical="top"/>
      <protection locked="0"/>
    </xf>
    <xf numFmtId="9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23" fillId="0" borderId="0"/>
    <xf numFmtId="0" fontId="22" fillId="0" borderId="0"/>
    <xf numFmtId="164" fontId="42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1" fillId="0" borderId="0"/>
    <xf numFmtId="0" fontId="18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7" fillId="0" borderId="0"/>
    <xf numFmtId="0" fontId="42" fillId="0" borderId="0"/>
    <xf numFmtId="0" fontId="17" fillId="0" borderId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7" fillId="0" borderId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5" fillId="0" borderId="0"/>
    <xf numFmtId="0" fontId="42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164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303">
    <xf numFmtId="0" fontId="0" fillId="0" borderId="0" xfId="0"/>
    <xf numFmtId="0" fontId="24" fillId="2" borderId="0" xfId="1" applyFill="1"/>
    <xf numFmtId="0" fontId="24" fillId="3" borderId="0" xfId="1" applyFill="1"/>
    <xf numFmtId="0" fontId="27" fillId="2" borderId="0" xfId="2" applyFont="1" applyFill="1"/>
    <xf numFmtId="0" fontId="29" fillId="2" borderId="0" xfId="2" applyFill="1"/>
    <xf numFmtId="0" fontId="30" fillId="3" borderId="0" xfId="2" applyFont="1" applyFill="1"/>
    <xf numFmtId="0" fontId="32" fillId="2" borderId="0" xfId="2" applyFont="1" applyFill="1"/>
    <xf numFmtId="0" fontId="31" fillId="2" borderId="0" xfId="3" applyFill="1" applyAlignment="1" applyProtection="1"/>
    <xf numFmtId="0" fontId="24" fillId="0" borderId="0" xfId="1"/>
    <xf numFmtId="0" fontId="28" fillId="2" borderId="0" xfId="1" applyFont="1" applyFill="1"/>
    <xf numFmtId="0" fontId="35" fillId="4" borderId="10" xfId="1" applyFont="1" applyFill="1" applyBorder="1" applyAlignment="1">
      <alignment horizontal="left" vertical="center"/>
    </xf>
    <xf numFmtId="0" fontId="24" fillId="7" borderId="0" xfId="1" applyFill="1"/>
    <xf numFmtId="0" fontId="24" fillId="7" borderId="0" xfId="1" applyFill="1" applyBorder="1"/>
    <xf numFmtId="0" fontId="27" fillId="7" borderId="0" xfId="1" applyFont="1" applyFill="1" applyBorder="1" applyAlignment="1">
      <alignment horizontal="center" wrapText="1"/>
    </xf>
    <xf numFmtId="0" fontId="28" fillId="7" borderId="0" xfId="1" applyFont="1" applyFill="1" applyBorder="1" applyAlignment="1">
      <alignment horizontal="center"/>
    </xf>
    <xf numFmtId="0" fontId="24" fillId="0" borderId="0" xfId="1" applyFill="1" applyBorder="1"/>
    <xf numFmtId="0" fontId="39" fillId="2" borderId="0" xfId="2" applyFont="1" applyFill="1"/>
    <xf numFmtId="0" fontId="40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0" fillId="0" borderId="0" xfId="0"/>
    <xf numFmtId="0" fontId="31" fillId="2" borderId="0" xfId="3" applyFill="1" applyAlignment="1" applyProtection="1"/>
    <xf numFmtId="0" fontId="28" fillId="2" borderId="0" xfId="9" applyFont="1" applyFill="1"/>
    <xf numFmtId="0" fontId="28" fillId="2" borderId="0" xfId="12" applyFont="1" applyFill="1"/>
    <xf numFmtId="165" fontId="36" fillId="5" borderId="28" xfId="8" applyNumberFormat="1" applyFont="1" applyFill="1" applyBorder="1" applyAlignment="1">
      <alignment horizontal="center"/>
    </xf>
    <xf numFmtId="165" fontId="36" fillId="8" borderId="9" xfId="8" applyNumberFormat="1" applyFont="1" applyFill="1" applyBorder="1" applyAlignment="1">
      <alignment horizontal="center"/>
    </xf>
    <xf numFmtId="165" fontId="36" fillId="8" borderId="29" xfId="8" applyNumberFormat="1" applyFont="1" applyFill="1" applyBorder="1" applyAlignment="1">
      <alignment horizontal="center"/>
    </xf>
    <xf numFmtId="0" fontId="44" fillId="0" borderId="0" xfId="0" applyFont="1"/>
    <xf numFmtId="0" fontId="35" fillId="4" borderId="1" xfId="1" applyFont="1" applyFill="1" applyBorder="1" applyAlignment="1">
      <alignment horizontal="center" vertical="center"/>
    </xf>
    <xf numFmtId="0" fontId="35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165" fontId="0" fillId="9" borderId="16" xfId="5" applyNumberFormat="1" applyFont="1" applyFill="1" applyBorder="1" applyAlignment="1">
      <alignment horizontal="center"/>
    </xf>
    <xf numFmtId="165" fontId="0" fillId="6" borderId="30" xfId="5" applyNumberFormat="1" applyFont="1" applyFill="1" applyBorder="1" applyAlignment="1">
      <alignment horizontal="center"/>
    </xf>
    <xf numFmtId="165" fontId="0" fillId="9" borderId="30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1" xfId="5" applyNumberFormat="1" applyFont="1" applyFill="1" applyBorder="1" applyAlignment="1">
      <alignment horizontal="center"/>
    </xf>
    <xf numFmtId="165" fontId="0" fillId="9" borderId="31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32" xfId="5" applyNumberFormat="1" applyFont="1" applyFill="1" applyBorder="1" applyAlignment="1">
      <alignment horizontal="center"/>
    </xf>
    <xf numFmtId="165" fontId="0" fillId="9" borderId="32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1" xfId="5" applyNumberFormat="1" applyFont="1" applyFill="1" applyBorder="1" applyAlignment="1">
      <alignment horizontal="center"/>
    </xf>
    <xf numFmtId="165" fontId="0" fillId="5" borderId="31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33" xfId="5" applyNumberFormat="1" applyFont="1" applyFill="1" applyBorder="1" applyAlignment="1">
      <alignment horizontal="center"/>
    </xf>
    <xf numFmtId="165" fontId="0" fillId="5" borderId="33" xfId="5" applyNumberFormat="1" applyFont="1" applyFill="1" applyBorder="1" applyAlignment="1">
      <alignment horizontal="center"/>
    </xf>
    <xf numFmtId="0" fontId="26" fillId="0" borderId="0" xfId="1" applyFont="1"/>
    <xf numFmtId="165" fontId="0" fillId="2" borderId="37" xfId="5" applyNumberFormat="1" applyFont="1" applyFill="1" applyBorder="1" applyAlignment="1">
      <alignment horizontal="center"/>
    </xf>
    <xf numFmtId="165" fontId="0" fillId="5" borderId="37" xfId="5" applyNumberFormat="1" applyFont="1" applyFill="1" applyBorder="1" applyAlignment="1">
      <alignment horizontal="center"/>
    </xf>
    <xf numFmtId="165" fontId="0" fillId="2" borderId="38" xfId="5" applyNumberFormat="1" applyFont="1" applyFill="1" applyBorder="1" applyAlignment="1">
      <alignment horizontal="center"/>
    </xf>
    <xf numFmtId="165" fontId="0" fillId="5" borderId="38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0" fontId="36" fillId="0" borderId="0" xfId="1" applyFont="1"/>
    <xf numFmtId="0" fontId="35" fillId="4" borderId="1" xfId="1" applyFont="1" applyFill="1" applyBorder="1" applyAlignment="1">
      <alignment horizontal="center" vertical="center"/>
    </xf>
    <xf numFmtId="0" fontId="0" fillId="0" borderId="0" xfId="0"/>
    <xf numFmtId="0" fontId="43" fillId="0" borderId="0" xfId="0" applyFont="1"/>
    <xf numFmtId="0" fontId="18" fillId="2" borderId="0" xfId="21" applyFill="1"/>
    <xf numFmtId="0" fontId="33" fillId="2" borderId="0" xfId="21" applyFont="1" applyFill="1"/>
    <xf numFmtId="0" fontId="34" fillId="2" borderId="0" xfId="21" applyFont="1" applyFill="1" applyAlignment="1">
      <alignment vertical="center" wrapText="1"/>
    </xf>
    <xf numFmtId="0" fontId="37" fillId="2" borderId="0" xfId="21" applyFont="1" applyFill="1" applyAlignment="1">
      <alignment vertical="center" wrapText="1"/>
    </xf>
    <xf numFmtId="0" fontId="34" fillId="2" borderId="0" xfId="21" quotePrefix="1" applyFont="1" applyFill="1" applyAlignment="1">
      <alignment horizontal="left" vertical="center" wrapText="1"/>
    </xf>
    <xf numFmtId="0" fontId="34" fillId="2" borderId="0" xfId="21" quotePrefix="1" applyFont="1" applyFill="1" applyAlignment="1">
      <alignment vertical="center" wrapText="1"/>
    </xf>
    <xf numFmtId="0" fontId="45" fillId="0" borderId="0" xfId="21" quotePrefix="1" applyFont="1" applyAlignment="1">
      <alignment horizontal="left" vertical="center" wrapText="1"/>
    </xf>
    <xf numFmtId="0" fontId="34" fillId="0" borderId="0" xfId="21" applyFont="1" applyFill="1" applyAlignment="1">
      <alignment vertical="center" wrapText="1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6" borderId="44" xfId="5" applyNumberFormat="1" applyFont="1" applyFill="1" applyBorder="1" applyAlignment="1">
      <alignment horizontal="center"/>
    </xf>
    <xf numFmtId="165" fontId="0" fillId="6" borderId="43" xfId="5" applyNumberFormat="1" applyFont="1" applyFill="1" applyBorder="1" applyAlignment="1">
      <alignment horizontal="center"/>
    </xf>
    <xf numFmtId="165" fontId="0" fillId="6" borderId="45" xfId="5" applyNumberFormat="1" applyFont="1" applyFill="1" applyBorder="1" applyAlignment="1">
      <alignment horizontal="center"/>
    </xf>
    <xf numFmtId="0" fontId="35" fillId="4" borderId="1" xfId="1" applyFont="1" applyFill="1" applyBorder="1" applyAlignment="1">
      <alignment horizontal="center" vertical="center"/>
    </xf>
    <xf numFmtId="0" fontId="17" fillId="0" borderId="0" xfId="22"/>
    <xf numFmtId="0" fontId="35" fillId="4" borderId="1" xfId="1" applyFont="1" applyFill="1" applyBorder="1" applyAlignment="1">
      <alignment horizontal="center" vertical="center"/>
    </xf>
    <xf numFmtId="0" fontId="35" fillId="4" borderId="46" xfId="12" applyFont="1" applyFill="1" applyBorder="1" applyAlignment="1">
      <alignment horizontal="center" vertical="center"/>
    </xf>
    <xf numFmtId="0" fontId="35" fillId="4" borderId="47" xfId="12" applyFont="1" applyFill="1" applyBorder="1" applyAlignment="1">
      <alignment horizontal="center" vertical="center"/>
    </xf>
    <xf numFmtId="0" fontId="44" fillId="0" borderId="0" xfId="23" applyFont="1"/>
    <xf numFmtId="3" fontId="16" fillId="8" borderId="6" xfId="9" applyNumberFormat="1" applyFont="1" applyFill="1" applyBorder="1" applyAlignment="1">
      <alignment horizontal="center" vertical="center" wrapText="1"/>
    </xf>
    <xf numFmtId="0" fontId="35" fillId="4" borderId="1" xfId="1" applyFont="1" applyFill="1" applyBorder="1" applyAlignment="1">
      <alignment horizontal="center" vertical="center"/>
    </xf>
    <xf numFmtId="0" fontId="35" fillId="4" borderId="1" xfId="1" applyFont="1" applyFill="1" applyBorder="1" applyAlignment="1">
      <alignment horizontal="center" vertical="center"/>
    </xf>
    <xf numFmtId="3" fontId="16" fillId="8" borderId="6" xfId="9" applyNumberFormat="1" applyFont="1" applyFill="1" applyBorder="1" applyAlignment="1">
      <alignment horizontal="center" vertical="center" wrapText="1"/>
    </xf>
    <xf numFmtId="165" fontId="24" fillId="0" borderId="0" xfId="1" applyNumberFormat="1"/>
    <xf numFmtId="165" fontId="26" fillId="0" borderId="0" xfId="1" applyNumberFormat="1" applyFont="1"/>
    <xf numFmtId="165" fontId="43" fillId="0" borderId="0" xfId="0" applyNumberFormat="1" applyFont="1"/>
    <xf numFmtId="3" fontId="14" fillId="8" borderId="6" xfId="9" applyNumberFormat="1" applyFont="1" applyFill="1" applyBorder="1" applyAlignment="1">
      <alignment horizontal="center" vertical="center" wrapText="1"/>
    </xf>
    <xf numFmtId="3" fontId="14" fillId="8" borderId="6" xfId="9" applyNumberFormat="1" applyFont="1" applyFill="1" applyBorder="1" applyAlignment="1">
      <alignment horizontal="center" vertical="center" wrapText="1"/>
    </xf>
    <xf numFmtId="3" fontId="14" fillId="8" borderId="6" xfId="9" applyNumberFormat="1" applyFont="1" applyFill="1" applyBorder="1" applyAlignment="1">
      <alignment horizontal="center" vertical="center" wrapText="1"/>
    </xf>
    <xf numFmtId="3" fontId="12" fillId="8" borderId="6" xfId="9" applyNumberFormat="1" applyFont="1" applyFill="1" applyBorder="1" applyAlignment="1">
      <alignment horizontal="center" vertical="center" wrapText="1"/>
    </xf>
    <xf numFmtId="0" fontId="35" fillId="4" borderId="1" xfId="1" applyFont="1" applyFill="1" applyBorder="1" applyAlignment="1">
      <alignment horizontal="center" vertical="center"/>
    </xf>
    <xf numFmtId="3" fontId="11" fillId="8" borderId="6" xfId="9" applyNumberFormat="1" applyFont="1" applyFill="1" applyBorder="1" applyAlignment="1">
      <alignment horizontal="center" vertical="center" wrapText="1"/>
    </xf>
    <xf numFmtId="0" fontId="35" fillId="4" borderId="1" xfId="1" applyFont="1" applyFill="1" applyBorder="1" applyAlignment="1">
      <alignment horizontal="center" vertical="center"/>
    </xf>
    <xf numFmtId="3" fontId="16" fillId="8" borderId="6" xfId="9" applyNumberFormat="1" applyFont="1" applyFill="1" applyBorder="1" applyAlignment="1">
      <alignment horizontal="center" vertical="center" wrapText="1"/>
    </xf>
    <xf numFmtId="0" fontId="43" fillId="0" borderId="0" xfId="1" applyFont="1"/>
    <xf numFmtId="165" fontId="26" fillId="0" borderId="0" xfId="1" applyNumberFormat="1" applyFont="1" applyAlignment="1">
      <alignment horizontal="right"/>
    </xf>
    <xf numFmtId="165" fontId="43" fillId="0" borderId="0" xfId="1" applyNumberFormat="1" applyFont="1"/>
    <xf numFmtId="0" fontId="35" fillId="4" borderId="51" xfId="12" applyFont="1" applyFill="1" applyBorder="1" applyAlignment="1">
      <alignment horizontal="center" vertical="center"/>
    </xf>
    <xf numFmtId="165" fontId="36" fillId="5" borderId="52" xfId="8" applyNumberFormat="1" applyFont="1" applyFill="1" applyBorder="1" applyAlignment="1">
      <alignment horizontal="center"/>
    </xf>
    <xf numFmtId="165" fontId="36" fillId="8" borderId="53" xfId="8" applyNumberFormat="1" applyFont="1" applyFill="1" applyBorder="1" applyAlignment="1">
      <alignment horizontal="center"/>
    </xf>
    <xf numFmtId="165" fontId="36" fillId="5" borderId="54" xfId="8" applyNumberFormat="1" applyFont="1" applyFill="1" applyBorder="1" applyAlignment="1">
      <alignment horizontal="center"/>
    </xf>
    <xf numFmtId="165" fontId="36" fillId="8" borderId="28" xfId="8" applyNumberFormat="1" applyFont="1" applyFill="1" applyBorder="1" applyAlignment="1">
      <alignment horizontal="center"/>
    </xf>
    <xf numFmtId="165" fontId="36" fillId="5" borderId="50" xfId="8" applyNumberFormat="1" applyFont="1" applyFill="1" applyBorder="1" applyAlignment="1">
      <alignment horizontal="center"/>
    </xf>
    <xf numFmtId="165" fontId="36" fillId="8" borderId="50" xfId="8" applyNumberFormat="1" applyFont="1" applyFill="1" applyBorder="1" applyAlignment="1">
      <alignment horizontal="center"/>
    </xf>
    <xf numFmtId="165" fontId="36" fillId="8" borderId="55" xfId="8" applyNumberFormat="1" applyFont="1" applyFill="1" applyBorder="1" applyAlignment="1">
      <alignment horizontal="center"/>
    </xf>
    <xf numFmtId="0" fontId="35" fillId="4" borderId="56" xfId="12" applyFont="1" applyFill="1" applyBorder="1" applyAlignment="1">
      <alignment horizontal="center" vertical="center"/>
    </xf>
    <xf numFmtId="165" fontId="36" fillId="5" borderId="57" xfId="8" applyNumberFormat="1" applyFont="1" applyFill="1" applyBorder="1" applyAlignment="1">
      <alignment horizontal="center"/>
    </xf>
    <xf numFmtId="165" fontId="36" fillId="8" borderId="57" xfId="8" applyNumberFormat="1" applyFont="1" applyFill="1" applyBorder="1" applyAlignment="1">
      <alignment horizontal="center"/>
    </xf>
    <xf numFmtId="165" fontId="36" fillId="8" borderId="58" xfId="8" applyNumberFormat="1" applyFont="1" applyFill="1" applyBorder="1" applyAlignment="1">
      <alignment horizontal="center"/>
    </xf>
    <xf numFmtId="0" fontId="0" fillId="0" borderId="0" xfId="0" applyBorder="1"/>
    <xf numFmtId="0" fontId="35" fillId="4" borderId="1" xfId="1" applyFont="1" applyFill="1" applyBorder="1" applyAlignment="1">
      <alignment horizontal="center" vertical="center"/>
    </xf>
    <xf numFmtId="3" fontId="16" fillId="8" borderId="6" xfId="9" applyNumberFormat="1" applyFont="1" applyFill="1" applyBorder="1" applyAlignment="1">
      <alignment horizontal="center" vertical="center" wrapText="1"/>
    </xf>
    <xf numFmtId="0" fontId="44" fillId="0" borderId="0" xfId="1" applyFont="1"/>
    <xf numFmtId="0" fontId="35" fillId="4" borderId="1" xfId="1" applyFont="1" applyFill="1" applyBorder="1" applyAlignment="1">
      <alignment horizontal="center" vertical="center"/>
    </xf>
    <xf numFmtId="3" fontId="16" fillId="8" borderId="6" xfId="9" applyNumberFormat="1" applyFont="1" applyFill="1" applyBorder="1" applyAlignment="1">
      <alignment horizontal="center" vertical="center" wrapText="1"/>
    </xf>
    <xf numFmtId="0" fontId="8" fillId="0" borderId="0" xfId="1" applyFont="1"/>
    <xf numFmtId="3" fontId="16" fillId="8" borderId="6" xfId="9" applyNumberFormat="1" applyFont="1" applyFill="1" applyBorder="1" applyAlignment="1">
      <alignment horizontal="center" vertical="center" wrapText="1"/>
    </xf>
    <xf numFmtId="0" fontId="35" fillId="4" borderId="1" xfId="1" applyFont="1" applyFill="1" applyBorder="1" applyAlignment="1">
      <alignment horizontal="center" vertical="center"/>
    </xf>
    <xf numFmtId="0" fontId="35" fillId="4" borderId="1" xfId="1" applyFont="1" applyFill="1" applyBorder="1" applyAlignment="1">
      <alignment horizontal="center" vertical="center"/>
    </xf>
    <xf numFmtId="165" fontId="36" fillId="8" borderId="0" xfId="8" applyNumberFormat="1" applyFont="1" applyFill="1" applyBorder="1" applyAlignment="1">
      <alignment horizontal="center"/>
    </xf>
    <xf numFmtId="165" fontId="36" fillId="5" borderId="0" xfId="8" applyNumberFormat="1" applyFont="1" applyFill="1" applyBorder="1" applyAlignment="1">
      <alignment horizontal="center"/>
    </xf>
    <xf numFmtId="165" fontId="36" fillId="8" borderId="59" xfId="8" applyNumberFormat="1" applyFont="1" applyFill="1" applyBorder="1" applyAlignment="1">
      <alignment horizontal="center"/>
    </xf>
    <xf numFmtId="0" fontId="49" fillId="0" borderId="0" xfId="0" applyFont="1" applyAlignment="1">
      <alignment horizontal="right"/>
    </xf>
    <xf numFmtId="0" fontId="50" fillId="2" borderId="0" xfId="1" applyFont="1" applyFill="1"/>
    <xf numFmtId="0" fontId="51" fillId="0" borderId="0" xfId="0" applyFont="1" applyAlignment="1">
      <alignment horizontal="right"/>
    </xf>
    <xf numFmtId="9" fontId="26" fillId="2" borderId="0" xfId="82" applyFont="1" applyFill="1" applyBorder="1"/>
    <xf numFmtId="9" fontId="26" fillId="0" borderId="0" xfId="82" applyFont="1"/>
    <xf numFmtId="0" fontId="35" fillId="4" borderId="1" xfId="1" applyFont="1" applyFill="1" applyBorder="1" applyAlignment="1">
      <alignment horizontal="center" vertical="center"/>
    </xf>
    <xf numFmtId="0" fontId="35" fillId="4" borderId="1" xfId="1" applyFont="1" applyFill="1" applyBorder="1" applyAlignment="1">
      <alignment horizontal="center" vertical="center"/>
    </xf>
    <xf numFmtId="165" fontId="36" fillId="0" borderId="0" xfId="1" applyNumberFormat="1" applyFont="1"/>
    <xf numFmtId="0" fontId="35" fillId="4" borderId="1" xfId="1" applyFont="1" applyFill="1" applyBorder="1" applyAlignment="1">
      <alignment horizontal="center" vertical="center"/>
    </xf>
    <xf numFmtId="0" fontId="35" fillId="4" borderId="1" xfId="1" applyFont="1" applyFill="1" applyBorder="1" applyAlignment="1">
      <alignment horizontal="center" vertical="center"/>
    </xf>
    <xf numFmtId="165" fontId="0" fillId="0" borderId="0" xfId="0" applyNumberFormat="1"/>
    <xf numFmtId="4" fontId="0" fillId="0" borderId="0" xfId="0" applyNumberFormat="1"/>
    <xf numFmtId="4" fontId="24" fillId="0" borderId="0" xfId="1" applyNumberFormat="1"/>
    <xf numFmtId="166" fontId="0" fillId="0" borderId="0" xfId="0" applyNumberFormat="1"/>
    <xf numFmtId="0" fontId="44" fillId="0" borderId="0" xfId="0" applyFont="1" applyFill="1"/>
    <xf numFmtId="0" fontId="49" fillId="0" borderId="0" xfId="0" applyFont="1" applyFill="1" applyAlignment="1">
      <alignment horizontal="right"/>
    </xf>
    <xf numFmtId="165" fontId="28" fillId="2" borderId="0" xfId="1" applyNumberFormat="1" applyFont="1" applyFill="1"/>
    <xf numFmtId="0" fontId="35" fillId="4" borderId="1" xfId="1" applyFont="1" applyFill="1" applyBorder="1" applyAlignment="1">
      <alignment horizontal="center" vertical="center"/>
    </xf>
    <xf numFmtId="0" fontId="44" fillId="0" borderId="0" xfId="23" applyFont="1" applyFill="1"/>
    <xf numFmtId="165" fontId="44" fillId="0" borderId="0" xfId="0" applyNumberFormat="1" applyFont="1"/>
    <xf numFmtId="3" fontId="6" fillId="8" borderId="6" xfId="9" applyNumberFormat="1" applyFont="1" applyFill="1" applyBorder="1" applyAlignment="1">
      <alignment horizontal="center" vertical="center" wrapText="1"/>
    </xf>
    <xf numFmtId="0" fontId="43" fillId="2" borderId="0" xfId="0" applyFont="1" applyFill="1"/>
    <xf numFmtId="0" fontId="43" fillId="2" borderId="0" xfId="23" applyFont="1" applyFill="1"/>
    <xf numFmtId="3" fontId="43" fillId="2" borderId="0" xfId="23" applyNumberFormat="1" applyFont="1" applyFill="1"/>
    <xf numFmtId="0" fontId="51" fillId="2" borderId="0" xfId="0" applyFont="1" applyFill="1" applyAlignment="1">
      <alignment horizontal="right"/>
    </xf>
    <xf numFmtId="165" fontId="43" fillId="2" borderId="0" xfId="23" applyNumberFormat="1" applyFont="1" applyFill="1"/>
    <xf numFmtId="3" fontId="43" fillId="2" borderId="0" xfId="0" applyNumberFormat="1" applyFont="1" applyFill="1"/>
    <xf numFmtId="164" fontId="43" fillId="2" borderId="0" xfId="81" applyFont="1" applyFill="1"/>
    <xf numFmtId="3" fontId="5" fillId="8" borderId="6" xfId="9" applyNumberFormat="1" applyFont="1" applyFill="1" applyBorder="1" applyAlignment="1">
      <alignment horizontal="center" vertical="center" wrapText="1"/>
    </xf>
    <xf numFmtId="0" fontId="35" fillId="4" borderId="1" xfId="1" applyFont="1" applyFill="1" applyBorder="1" applyAlignment="1">
      <alignment horizontal="center" vertical="center"/>
    </xf>
    <xf numFmtId="0" fontId="35" fillId="4" borderId="1" xfId="1" applyFont="1" applyFill="1" applyBorder="1" applyAlignment="1">
      <alignment horizontal="center" vertical="center"/>
    </xf>
    <xf numFmtId="165" fontId="8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10" borderId="0" xfId="82" applyFont="1" applyFill="1"/>
    <xf numFmtId="0" fontId="25" fillId="0" borderId="0" xfId="0" applyFont="1" applyAlignment="1">
      <alignment horizontal="center"/>
    </xf>
    <xf numFmtId="166" fontId="25" fillId="0" borderId="0" xfId="0" applyNumberFormat="1" applyFont="1"/>
    <xf numFmtId="166" fontId="0" fillId="11" borderId="0" xfId="0" applyNumberFormat="1" applyFill="1"/>
    <xf numFmtId="168" fontId="0" fillId="0" borderId="0" xfId="82" applyNumberFormat="1" applyFont="1"/>
    <xf numFmtId="166" fontId="0" fillId="0" borderId="0" xfId="0" applyNumberFormat="1" applyFill="1"/>
    <xf numFmtId="166" fontId="25" fillId="0" borderId="0" xfId="0" applyNumberFormat="1" applyFont="1" applyFill="1"/>
    <xf numFmtId="0" fontId="3" fillId="0" borderId="0" xfId="83"/>
    <xf numFmtId="0" fontId="36" fillId="0" borderId="0" xfId="83" applyFont="1"/>
    <xf numFmtId="0" fontId="28" fillId="2" borderId="0" xfId="83" applyFont="1" applyFill="1"/>
    <xf numFmtId="0" fontId="35" fillId="4" borderId="27" xfId="83" applyFont="1" applyFill="1" applyBorder="1" applyAlignment="1">
      <alignment horizontal="center" vertical="center"/>
    </xf>
    <xf numFmtId="3" fontId="25" fillId="5" borderId="6" xfId="84" applyNumberFormat="1" applyFont="1" applyFill="1" applyBorder="1" applyAlignment="1">
      <alignment horizontal="center" vertical="center" wrapText="1"/>
    </xf>
    <xf numFmtId="3" fontId="25" fillId="5" borderId="17" xfId="84" applyNumberFormat="1" applyFont="1" applyFill="1" applyBorder="1" applyAlignment="1">
      <alignment horizontal="center" vertical="center" wrapText="1"/>
    </xf>
    <xf numFmtId="9" fontId="36" fillId="0" borderId="0" xfId="83" applyNumberFormat="1" applyFont="1"/>
    <xf numFmtId="9" fontId="36" fillId="0" borderId="0" xfId="85" applyFont="1" applyFill="1" applyBorder="1"/>
    <xf numFmtId="3" fontId="25" fillId="5" borderId="6" xfId="83" applyNumberFormat="1" applyFont="1" applyFill="1" applyBorder="1" applyAlignment="1">
      <alignment horizontal="center" vertical="center" wrapText="1"/>
    </xf>
    <xf numFmtId="3" fontId="25" fillId="5" borderId="17" xfId="83" applyNumberFormat="1" applyFont="1" applyFill="1" applyBorder="1" applyAlignment="1">
      <alignment horizontal="center" vertical="center" wrapText="1"/>
    </xf>
    <xf numFmtId="0" fontId="35" fillId="4" borderId="0" xfId="83" applyFont="1" applyFill="1" applyAlignment="1">
      <alignment horizontal="center" vertical="center"/>
    </xf>
    <xf numFmtId="0" fontId="26" fillId="0" borderId="0" xfId="83" applyFont="1"/>
    <xf numFmtId="0" fontId="26" fillId="2" borderId="0" xfId="83" applyFont="1" applyFill="1"/>
    <xf numFmtId="0" fontId="35" fillId="0" borderId="0" xfId="83" applyFont="1" applyAlignment="1">
      <alignment vertical="center"/>
    </xf>
    <xf numFmtId="9" fontId="26" fillId="0" borderId="0" xfId="83" applyNumberFormat="1" applyFont="1"/>
    <xf numFmtId="9" fontId="26" fillId="0" borderId="0" xfId="85" applyFont="1" applyFill="1" applyBorder="1"/>
    <xf numFmtId="0" fontId="35" fillId="4" borderId="1" xfId="1" applyFont="1" applyFill="1" applyBorder="1" applyAlignment="1">
      <alignment horizontal="center" vertical="center"/>
    </xf>
    <xf numFmtId="0" fontId="35" fillId="4" borderId="60" xfId="12" applyFont="1" applyFill="1" applyBorder="1" applyAlignment="1">
      <alignment horizontal="center" vertical="center"/>
    </xf>
    <xf numFmtId="0" fontId="35" fillId="4" borderId="61" xfId="12" applyFont="1" applyFill="1" applyBorder="1" applyAlignment="1">
      <alignment horizontal="center" vertical="center"/>
    </xf>
    <xf numFmtId="165" fontId="36" fillId="5" borderId="62" xfId="8" applyNumberFormat="1" applyFont="1" applyFill="1" applyBorder="1" applyAlignment="1">
      <alignment horizontal="center"/>
    </xf>
    <xf numFmtId="165" fontId="36" fillId="5" borderId="63" xfId="8" applyNumberFormat="1" applyFont="1" applyFill="1" applyBorder="1" applyAlignment="1">
      <alignment horizontal="center"/>
    </xf>
    <xf numFmtId="165" fontId="36" fillId="8" borderId="64" xfId="8" applyNumberFormat="1" applyFont="1" applyFill="1" applyBorder="1" applyAlignment="1">
      <alignment horizontal="center"/>
    </xf>
    <xf numFmtId="165" fontId="36" fillId="5" borderId="65" xfId="8" applyNumberFormat="1" applyFont="1" applyFill="1" applyBorder="1" applyAlignment="1">
      <alignment horizontal="center"/>
    </xf>
    <xf numFmtId="165" fontId="36" fillId="8" borderId="66" xfId="8" applyNumberFormat="1" applyFont="1" applyFill="1" applyBorder="1" applyAlignment="1">
      <alignment horizontal="center"/>
    </xf>
    <xf numFmtId="0" fontId="44" fillId="2" borderId="0" xfId="0" applyFont="1" applyFill="1"/>
    <xf numFmtId="165" fontId="44" fillId="2" borderId="0" xfId="23" applyNumberFormat="1" applyFont="1" applyFill="1"/>
    <xf numFmtId="4" fontId="44" fillId="2" borderId="0" xfId="0" applyNumberFormat="1" applyFont="1" applyFill="1"/>
    <xf numFmtId="0" fontId="43" fillId="0" borderId="0" xfId="0" applyFont="1" applyFill="1"/>
    <xf numFmtId="3" fontId="1" fillId="8" borderId="6" xfId="9" applyNumberFormat="1" applyFont="1" applyFill="1" applyBorder="1" applyAlignment="1">
      <alignment horizontal="center" vertical="center" wrapText="1"/>
    </xf>
    <xf numFmtId="0" fontId="35" fillId="4" borderId="23" xfId="83" applyFont="1" applyFill="1" applyBorder="1" applyAlignment="1">
      <alignment horizontal="center" vertical="center"/>
    </xf>
    <xf numFmtId="0" fontId="35" fillId="4" borderId="25" xfId="83" applyFont="1" applyFill="1" applyBorder="1" applyAlignment="1">
      <alignment horizontal="center" vertical="center"/>
    </xf>
    <xf numFmtId="0" fontId="35" fillId="4" borderId="1" xfId="83" applyFont="1" applyFill="1" applyBorder="1" applyAlignment="1">
      <alignment horizontal="center" vertical="center"/>
    </xf>
    <xf numFmtId="0" fontId="35" fillId="4" borderId="3" xfId="83" applyFont="1" applyFill="1" applyBorder="1" applyAlignment="1">
      <alignment horizontal="center" vertical="center"/>
    </xf>
    <xf numFmtId="0" fontId="35" fillId="4" borderId="24" xfId="83" applyFont="1" applyFill="1" applyBorder="1" applyAlignment="1">
      <alignment horizontal="center" vertical="center"/>
    </xf>
    <xf numFmtId="0" fontId="35" fillId="4" borderId="26" xfId="83" applyFont="1" applyFill="1" applyBorder="1" applyAlignment="1">
      <alignment horizontal="center" vertical="center"/>
    </xf>
    <xf numFmtId="0" fontId="41" fillId="4" borderId="9" xfId="1" applyFont="1" applyFill="1" applyBorder="1" applyAlignment="1">
      <alignment horizontal="center" vertical="center" textRotation="90"/>
    </xf>
    <xf numFmtId="0" fontId="41" fillId="4" borderId="11" xfId="1" applyFont="1" applyFill="1" applyBorder="1" applyAlignment="1">
      <alignment horizontal="center" vertical="center" textRotation="90"/>
    </xf>
    <xf numFmtId="0" fontId="41" fillId="4" borderId="9" xfId="1" applyFont="1" applyFill="1" applyBorder="1" applyAlignment="1">
      <alignment horizontal="center" textRotation="90"/>
    </xf>
    <xf numFmtId="0" fontId="41" fillId="4" borderId="11" xfId="1" applyFont="1" applyFill="1" applyBorder="1" applyAlignment="1">
      <alignment horizontal="center" textRotation="90"/>
    </xf>
    <xf numFmtId="0" fontId="41" fillId="4" borderId="12" xfId="1" applyFont="1" applyFill="1" applyBorder="1" applyAlignment="1">
      <alignment horizontal="center" textRotation="90"/>
    </xf>
    <xf numFmtId="0" fontId="35" fillId="4" borderId="1" xfId="1" applyFont="1" applyFill="1" applyBorder="1" applyAlignment="1">
      <alignment horizontal="center" vertical="center"/>
    </xf>
    <xf numFmtId="0" fontId="35" fillId="4" borderId="34" xfId="1" applyFont="1" applyFill="1" applyBorder="1" applyAlignment="1">
      <alignment horizontal="center" vertical="center"/>
    </xf>
    <xf numFmtId="0" fontId="41" fillId="4" borderId="41" xfId="1" applyFont="1" applyFill="1" applyBorder="1" applyAlignment="1">
      <alignment horizontal="center" vertical="center" textRotation="90"/>
    </xf>
    <xf numFmtId="0" fontId="41" fillId="4" borderId="12" xfId="1" applyFont="1" applyFill="1" applyBorder="1" applyAlignment="1">
      <alignment horizontal="center" vertical="center" textRotation="90"/>
    </xf>
    <xf numFmtId="0" fontId="35" fillId="4" borderId="2" xfId="1" applyFont="1" applyFill="1" applyBorder="1" applyAlignment="1">
      <alignment horizontal="center" vertical="center"/>
    </xf>
    <xf numFmtId="0" fontId="35" fillId="4" borderId="35" xfId="1" applyFont="1" applyFill="1" applyBorder="1" applyAlignment="1">
      <alignment horizontal="center" vertical="center"/>
    </xf>
    <xf numFmtId="0" fontId="35" fillId="4" borderId="11" xfId="1" applyFont="1" applyFill="1" applyBorder="1" applyAlignment="1">
      <alignment horizontal="center" vertical="center"/>
    </xf>
    <xf numFmtId="0" fontId="35" fillId="4" borderId="36" xfId="1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35" fillId="4" borderId="20" xfId="12" applyFont="1" applyFill="1" applyBorder="1" applyAlignment="1">
      <alignment horizontal="center" vertical="center"/>
    </xf>
    <xf numFmtId="0" fontId="35" fillId="4" borderId="22" xfId="12" applyFont="1" applyFill="1" applyBorder="1" applyAlignment="1">
      <alignment horizontal="center" vertical="center"/>
    </xf>
    <xf numFmtId="0" fontId="35" fillId="4" borderId="18" xfId="12" applyFont="1" applyFill="1" applyBorder="1" applyAlignment="1">
      <alignment horizontal="center" vertical="center"/>
    </xf>
    <xf numFmtId="0" fontId="35" fillId="4" borderId="21" xfId="12" applyFont="1" applyFill="1" applyBorder="1" applyAlignment="1">
      <alignment horizontal="center" vertical="center"/>
    </xf>
    <xf numFmtId="0" fontId="35" fillId="4" borderId="19" xfId="12" applyFont="1" applyFill="1" applyBorder="1" applyAlignment="1">
      <alignment horizontal="center" vertical="center"/>
    </xf>
    <xf numFmtId="0" fontId="35" fillId="4" borderId="12" xfId="12" applyFont="1" applyFill="1" applyBorder="1" applyAlignment="1">
      <alignment horizontal="center" vertical="center"/>
    </xf>
    <xf numFmtId="3" fontId="2" fillId="5" borderId="6" xfId="9" applyNumberFormat="1" applyFont="1" applyFill="1" applyBorder="1" applyAlignment="1">
      <alignment horizontal="center" vertical="center" wrapText="1"/>
    </xf>
    <xf numFmtId="3" fontId="21" fillId="5" borderId="7" xfId="9" applyNumberFormat="1" applyFill="1" applyBorder="1" applyAlignment="1">
      <alignment horizontal="center" vertical="center" wrapText="1"/>
    </xf>
    <xf numFmtId="3" fontId="21" fillId="5" borderId="8" xfId="9" applyNumberFormat="1" applyFill="1" applyBorder="1" applyAlignment="1">
      <alignment horizontal="center" vertical="center" wrapText="1"/>
    </xf>
    <xf numFmtId="0" fontId="6" fillId="8" borderId="6" xfId="81" applyNumberFormat="1" applyFont="1" applyFill="1" applyBorder="1" applyAlignment="1">
      <alignment horizontal="center" vertical="center" wrapText="1"/>
    </xf>
    <xf numFmtId="0" fontId="6" fillId="8" borderId="7" xfId="81" applyNumberFormat="1" applyFont="1" applyFill="1" applyBorder="1" applyAlignment="1">
      <alignment horizontal="center" vertical="center" wrapText="1"/>
    </xf>
    <xf numFmtId="0" fontId="6" fillId="8" borderId="8" xfId="81" applyNumberFormat="1" applyFont="1" applyFill="1" applyBorder="1" applyAlignment="1">
      <alignment horizontal="center" vertical="center" wrapText="1"/>
    </xf>
    <xf numFmtId="3" fontId="5" fillId="8" borderId="6" xfId="9" applyNumberFormat="1" applyFont="1" applyFill="1" applyBorder="1" applyAlignment="1">
      <alignment horizontal="center" vertical="center" wrapText="1"/>
    </xf>
    <xf numFmtId="3" fontId="21" fillId="8" borderId="7" xfId="9" applyNumberFormat="1" applyFill="1" applyBorder="1" applyAlignment="1">
      <alignment horizontal="center" vertical="center" wrapText="1"/>
    </xf>
    <xf numFmtId="3" fontId="21" fillId="8" borderId="8" xfId="9" applyNumberFormat="1" applyFill="1" applyBorder="1" applyAlignment="1">
      <alignment horizontal="center" vertical="center" wrapText="1"/>
    </xf>
    <xf numFmtId="49" fontId="2" fillId="5" borderId="6" xfId="9" applyNumberFormat="1" applyFont="1" applyFill="1" applyBorder="1" applyAlignment="1">
      <alignment horizontal="center" vertical="center" wrapText="1"/>
    </xf>
    <xf numFmtId="49" fontId="6" fillId="5" borderId="7" xfId="9" applyNumberFormat="1" applyFont="1" applyFill="1" applyBorder="1" applyAlignment="1">
      <alignment horizontal="center" vertical="center" wrapText="1"/>
    </xf>
    <xf numFmtId="49" fontId="6" fillId="5" borderId="8" xfId="9" applyNumberFormat="1" applyFont="1" applyFill="1" applyBorder="1" applyAlignment="1">
      <alignment horizontal="center" vertical="center" wrapText="1"/>
    </xf>
    <xf numFmtId="49" fontId="7" fillId="5" borderId="6" xfId="9" applyNumberFormat="1" applyFont="1" applyFill="1" applyBorder="1" applyAlignment="1">
      <alignment horizontal="center" vertical="center" wrapText="1"/>
    </xf>
    <xf numFmtId="49" fontId="12" fillId="5" borderId="7" xfId="9" applyNumberFormat="1" applyFont="1" applyFill="1" applyBorder="1" applyAlignment="1">
      <alignment horizontal="center" vertical="center" wrapText="1"/>
    </xf>
    <xf numFmtId="49" fontId="12" fillId="5" borderId="8" xfId="9" applyNumberFormat="1" applyFont="1" applyFill="1" applyBorder="1" applyAlignment="1">
      <alignment horizontal="center" vertical="center" wrapText="1"/>
    </xf>
    <xf numFmtId="3" fontId="4" fillId="5" borderId="6" xfId="9" applyNumberFormat="1" applyFont="1" applyFill="1" applyBorder="1" applyAlignment="1">
      <alignment horizontal="center" vertical="center" wrapText="1"/>
    </xf>
    <xf numFmtId="3" fontId="5" fillId="5" borderId="6" xfId="9" applyNumberFormat="1" applyFont="1" applyFill="1" applyBorder="1" applyAlignment="1">
      <alignment horizontal="center" vertical="center" wrapText="1"/>
    </xf>
    <xf numFmtId="49" fontId="6" fillId="5" borderId="6" xfId="9" applyNumberFormat="1" applyFont="1" applyFill="1" applyBorder="1" applyAlignment="1">
      <alignment horizontal="center" vertical="center" wrapText="1"/>
    </xf>
    <xf numFmtId="3" fontId="6" fillId="5" borderId="6" xfId="9" applyNumberFormat="1" applyFont="1" applyFill="1" applyBorder="1" applyAlignment="1">
      <alignment horizontal="center" vertical="center" wrapText="1"/>
    </xf>
    <xf numFmtId="3" fontId="6" fillId="8" borderId="6" xfId="9" applyNumberFormat="1" applyFont="1" applyFill="1" applyBorder="1" applyAlignment="1">
      <alignment horizontal="center" vertical="center" wrapText="1"/>
    </xf>
    <xf numFmtId="0" fontId="35" fillId="4" borderId="23" xfId="9" applyFont="1" applyFill="1" applyBorder="1" applyAlignment="1">
      <alignment horizontal="center" vertical="center"/>
    </xf>
    <xf numFmtId="0" fontId="35" fillId="4" borderId="25" xfId="9" applyFont="1" applyFill="1" applyBorder="1" applyAlignment="1">
      <alignment horizontal="center" vertical="center"/>
    </xf>
    <xf numFmtId="0" fontId="35" fillId="4" borderId="1" xfId="9" applyFont="1" applyFill="1" applyBorder="1" applyAlignment="1">
      <alignment horizontal="center" vertical="center"/>
    </xf>
    <xf numFmtId="0" fontId="35" fillId="4" borderId="0" xfId="9" applyFont="1" applyFill="1" applyBorder="1" applyAlignment="1">
      <alignment horizontal="center" vertical="center"/>
    </xf>
    <xf numFmtId="0" fontId="35" fillId="4" borderId="2" xfId="9" applyFont="1" applyFill="1" applyBorder="1" applyAlignment="1">
      <alignment horizontal="center" vertical="center"/>
    </xf>
    <xf numFmtId="0" fontId="35" fillId="4" borderId="3" xfId="9" applyFont="1" applyFill="1" applyBorder="1" applyAlignment="1">
      <alignment horizontal="center" vertical="center"/>
    </xf>
    <xf numFmtId="0" fontId="35" fillId="4" borderId="4" xfId="9" applyFont="1" applyFill="1" applyBorder="1" applyAlignment="1">
      <alignment horizontal="center" vertical="center"/>
    </xf>
    <xf numFmtId="0" fontId="35" fillId="4" borderId="5" xfId="9" applyFont="1" applyFill="1" applyBorder="1" applyAlignment="1">
      <alignment horizontal="center" vertical="center"/>
    </xf>
    <xf numFmtId="0" fontId="35" fillId="4" borderId="1" xfId="9" applyFont="1" applyFill="1" applyBorder="1" applyAlignment="1">
      <alignment horizontal="center" vertical="center" wrapText="1"/>
    </xf>
    <xf numFmtId="0" fontId="35" fillId="4" borderId="0" xfId="9" applyFont="1" applyFill="1" applyBorder="1" applyAlignment="1">
      <alignment horizontal="center" vertical="center" wrapText="1"/>
    </xf>
    <xf numFmtId="0" fontId="35" fillId="4" borderId="2" xfId="9" applyFont="1" applyFill="1" applyBorder="1" applyAlignment="1">
      <alignment horizontal="center" vertical="center" wrapText="1"/>
    </xf>
    <xf numFmtId="0" fontId="35" fillId="4" borderId="3" xfId="9" applyFont="1" applyFill="1" applyBorder="1" applyAlignment="1">
      <alignment horizontal="center" vertical="center" wrapText="1"/>
    </xf>
    <xf numFmtId="0" fontId="35" fillId="4" borderId="4" xfId="9" applyFont="1" applyFill="1" applyBorder="1" applyAlignment="1">
      <alignment horizontal="center" vertical="center" wrapText="1"/>
    </xf>
    <xf numFmtId="0" fontId="35" fillId="4" borderId="5" xfId="9" applyFont="1" applyFill="1" applyBorder="1" applyAlignment="1">
      <alignment horizontal="center" vertical="center" wrapText="1"/>
    </xf>
    <xf numFmtId="3" fontId="9" fillId="5" borderId="6" xfId="9" applyNumberFormat="1" applyFont="1" applyFill="1" applyBorder="1" applyAlignment="1">
      <alignment horizontal="center" vertical="center" wrapText="1"/>
    </xf>
    <xf numFmtId="3" fontId="10" fillId="8" borderId="6" xfId="9" applyNumberFormat="1" applyFont="1" applyFill="1" applyBorder="1" applyAlignment="1">
      <alignment horizontal="center" vertical="center" wrapText="1"/>
    </xf>
    <xf numFmtId="49" fontId="9" fillId="5" borderId="6" xfId="9" applyNumberFormat="1" applyFont="1" applyFill="1" applyBorder="1" applyAlignment="1">
      <alignment horizontal="center" vertical="center" wrapText="1"/>
    </xf>
    <xf numFmtId="0" fontId="12" fillId="8" borderId="6" xfId="81" applyNumberFormat="1" applyFont="1" applyFill="1" applyBorder="1" applyAlignment="1">
      <alignment horizontal="center" vertical="center" wrapText="1"/>
    </xf>
    <xf numFmtId="0" fontId="21" fillId="8" borderId="7" xfId="81" applyNumberFormat="1" applyFont="1" applyFill="1" applyBorder="1" applyAlignment="1">
      <alignment horizontal="center" vertical="center" wrapText="1"/>
    </xf>
    <xf numFmtId="0" fontId="21" fillId="8" borderId="8" xfId="81" applyNumberFormat="1" applyFont="1" applyFill="1" applyBorder="1" applyAlignment="1">
      <alignment horizontal="center" vertical="center" wrapText="1"/>
    </xf>
    <xf numFmtId="3" fontId="9" fillId="8" borderId="6" xfId="9" applyNumberFormat="1" applyFont="1" applyFill="1" applyBorder="1" applyAlignment="1">
      <alignment horizontal="center" vertical="center" wrapText="1"/>
    </xf>
    <xf numFmtId="0" fontId="21" fillId="8" borderId="6" xfId="81" applyNumberFormat="1" applyFont="1" applyFill="1" applyBorder="1" applyAlignment="1">
      <alignment horizontal="center" vertical="center" wrapText="1"/>
    </xf>
    <xf numFmtId="3" fontId="11" fillId="5" borderId="6" xfId="9" applyNumberFormat="1" applyFont="1" applyFill="1" applyBorder="1" applyAlignment="1">
      <alignment horizontal="center" vertical="center" wrapText="1"/>
    </xf>
    <xf numFmtId="3" fontId="11" fillId="8" borderId="6" xfId="9" applyNumberFormat="1" applyFont="1" applyFill="1" applyBorder="1" applyAlignment="1">
      <alignment horizontal="center" vertical="center" wrapText="1"/>
    </xf>
    <xf numFmtId="49" fontId="11" fillId="5" borderId="6" xfId="9" applyNumberFormat="1" applyFont="1" applyFill="1" applyBorder="1" applyAlignment="1">
      <alignment horizontal="center" vertical="center" wrapText="1"/>
    </xf>
    <xf numFmtId="49" fontId="16" fillId="5" borderId="7" xfId="9" applyNumberFormat="1" applyFont="1" applyFill="1" applyBorder="1" applyAlignment="1">
      <alignment horizontal="center" vertical="center" wrapText="1"/>
    </xf>
    <xf numFmtId="49" fontId="16" fillId="5" borderId="8" xfId="9" applyNumberFormat="1" applyFont="1" applyFill="1" applyBorder="1" applyAlignment="1">
      <alignment horizontal="center" vertical="center" wrapText="1"/>
    </xf>
    <xf numFmtId="3" fontId="13" fillId="5" borderId="6" xfId="9" applyNumberFormat="1" applyFont="1" applyFill="1" applyBorder="1" applyAlignment="1">
      <alignment horizontal="center" vertical="center" wrapText="1"/>
    </xf>
    <xf numFmtId="3" fontId="14" fillId="8" borderId="6" xfId="9" applyNumberFormat="1" applyFont="1" applyFill="1" applyBorder="1" applyAlignment="1">
      <alignment horizontal="center" vertical="center" wrapText="1"/>
    </xf>
    <xf numFmtId="49" fontId="13" fillId="5" borderId="6" xfId="9" applyNumberFormat="1" applyFont="1" applyFill="1" applyBorder="1" applyAlignment="1">
      <alignment horizontal="center" vertical="center" wrapText="1"/>
    </xf>
    <xf numFmtId="3" fontId="14" fillId="5" borderId="6" xfId="9" applyNumberFormat="1" applyFont="1" applyFill="1" applyBorder="1" applyAlignment="1">
      <alignment horizontal="center" vertical="center" wrapText="1"/>
    </xf>
    <xf numFmtId="3" fontId="16" fillId="5" borderId="6" xfId="9" applyNumberFormat="1" applyFont="1" applyFill="1" applyBorder="1" applyAlignment="1">
      <alignment horizontal="center" vertical="center" wrapText="1"/>
    </xf>
    <xf numFmtId="3" fontId="16" fillId="8" borderId="6" xfId="9" applyNumberFormat="1" applyFont="1" applyFill="1" applyBorder="1" applyAlignment="1">
      <alignment horizontal="center" vertical="center" wrapText="1"/>
    </xf>
    <xf numFmtId="49" fontId="16" fillId="5" borderId="6" xfId="9" applyNumberFormat="1" applyFont="1" applyFill="1" applyBorder="1" applyAlignment="1">
      <alignment horizontal="center" vertical="center" wrapText="1"/>
    </xf>
    <xf numFmtId="49" fontId="12" fillId="5" borderId="6" xfId="9" applyNumberFormat="1" applyFont="1" applyFill="1" applyBorder="1" applyAlignment="1">
      <alignment horizontal="center" vertical="center" wrapText="1"/>
    </xf>
    <xf numFmtId="3" fontId="21" fillId="5" borderId="6" xfId="9" applyNumberFormat="1" applyFont="1" applyFill="1" applyBorder="1" applyAlignment="1">
      <alignment horizontal="center" vertical="center" wrapText="1"/>
    </xf>
    <xf numFmtId="3" fontId="20" fillId="8" borderId="6" xfId="9" applyNumberFormat="1" applyFont="1" applyFill="1" applyBorder="1" applyAlignment="1">
      <alignment horizontal="center" vertical="center" wrapText="1"/>
    </xf>
    <xf numFmtId="3" fontId="21" fillId="5" borderId="7" xfId="9" applyNumberFormat="1" applyFont="1" applyFill="1" applyBorder="1" applyAlignment="1">
      <alignment horizontal="center" vertical="center" wrapText="1"/>
    </xf>
    <xf numFmtId="3" fontId="21" fillId="5" borderId="8" xfId="9" applyNumberFormat="1" applyFont="1" applyFill="1" applyBorder="1" applyAlignment="1">
      <alignment horizontal="center" vertical="center" wrapText="1"/>
    </xf>
    <xf numFmtId="3" fontId="19" fillId="5" borderId="6" xfId="9" applyNumberFormat="1" applyFont="1" applyFill="1" applyBorder="1" applyAlignment="1">
      <alignment horizontal="center" vertical="center" wrapText="1"/>
    </xf>
    <xf numFmtId="49" fontId="19" fillId="5" borderId="6" xfId="9" applyNumberFormat="1" applyFont="1" applyFill="1" applyBorder="1" applyAlignment="1">
      <alignment horizontal="center" vertical="center" wrapText="1"/>
    </xf>
    <xf numFmtId="49" fontId="19" fillId="5" borderId="7" xfId="9" applyNumberFormat="1" applyFont="1" applyFill="1" applyBorder="1" applyAlignment="1">
      <alignment horizontal="center" vertical="center" wrapText="1"/>
    </xf>
    <xf numFmtId="49" fontId="19" fillId="5" borderId="8" xfId="9" applyNumberFormat="1" applyFont="1" applyFill="1" applyBorder="1" applyAlignment="1">
      <alignment horizontal="center" vertical="center" wrapText="1"/>
    </xf>
    <xf numFmtId="3" fontId="12" fillId="5" borderId="6" xfId="9" applyNumberFormat="1" applyFont="1" applyFill="1" applyBorder="1" applyAlignment="1">
      <alignment horizontal="center" vertical="center" wrapText="1"/>
    </xf>
    <xf numFmtId="3" fontId="12" fillId="8" borderId="6" xfId="9" applyNumberFormat="1" applyFont="1" applyFill="1" applyBorder="1" applyAlignment="1">
      <alignment horizontal="center" vertical="center" wrapText="1"/>
    </xf>
    <xf numFmtId="3" fontId="19" fillId="5" borderId="7" xfId="9" applyNumberFormat="1" applyFont="1" applyFill="1" applyBorder="1" applyAlignment="1">
      <alignment horizontal="center" vertical="center" wrapText="1"/>
    </xf>
    <xf numFmtId="3" fontId="19" fillId="5" borderId="8" xfId="9" applyNumberFormat="1" applyFont="1" applyFill="1" applyBorder="1" applyAlignment="1">
      <alignment horizontal="center" vertical="center" wrapText="1"/>
    </xf>
    <xf numFmtId="3" fontId="20" fillId="8" borderId="7" xfId="9" applyNumberFormat="1" applyFont="1" applyFill="1" applyBorder="1" applyAlignment="1">
      <alignment horizontal="center" vertical="center" wrapText="1"/>
    </xf>
    <xf numFmtId="3" fontId="20" fillId="8" borderId="8" xfId="9" applyNumberFormat="1" applyFont="1" applyFill="1" applyBorder="1" applyAlignment="1">
      <alignment horizontal="center" vertical="center" wrapText="1"/>
    </xf>
    <xf numFmtId="0" fontId="35" fillId="4" borderId="48" xfId="9" applyFont="1" applyFill="1" applyBorder="1" applyAlignment="1">
      <alignment horizontal="center" vertical="center"/>
    </xf>
    <xf numFmtId="0" fontId="35" fillId="4" borderId="49" xfId="9" applyFont="1" applyFill="1" applyBorder="1" applyAlignment="1">
      <alignment horizontal="center" vertical="center"/>
    </xf>
    <xf numFmtId="49" fontId="14" fillId="5" borderId="6" xfId="9" applyNumberFormat="1" applyFont="1" applyFill="1" applyBorder="1" applyAlignment="1">
      <alignment horizontal="center" vertical="center" wrapText="1"/>
    </xf>
    <xf numFmtId="3" fontId="10" fillId="5" borderId="6" xfId="9" applyNumberFormat="1" applyFont="1" applyFill="1" applyBorder="1" applyAlignment="1">
      <alignment horizontal="center" vertical="center" wrapText="1"/>
    </xf>
    <xf numFmtId="49" fontId="10" fillId="5" borderId="6" xfId="9" applyNumberFormat="1" applyFont="1" applyFill="1" applyBorder="1" applyAlignment="1">
      <alignment horizontal="center" vertical="center" wrapText="1"/>
    </xf>
    <xf numFmtId="3" fontId="8" fillId="5" borderId="6" xfId="9" applyNumberFormat="1" applyFont="1" applyFill="1" applyBorder="1" applyAlignment="1">
      <alignment horizontal="center" vertical="center" wrapText="1"/>
    </xf>
    <xf numFmtId="3" fontId="8" fillId="8" borderId="6" xfId="9" applyNumberFormat="1" applyFont="1" applyFill="1" applyBorder="1" applyAlignment="1">
      <alignment horizontal="center" vertical="center" wrapText="1"/>
    </xf>
    <xf numFmtId="49" fontId="8" fillId="5" borderId="6" xfId="9" applyNumberFormat="1" applyFont="1" applyFill="1" applyBorder="1" applyAlignment="1">
      <alignment horizontal="center" vertical="center" wrapText="1"/>
    </xf>
    <xf numFmtId="3" fontId="7" fillId="5" borderId="6" xfId="9" applyNumberFormat="1" applyFont="1" applyFill="1" applyBorder="1" applyAlignment="1">
      <alignment horizontal="center" vertical="center" wrapText="1"/>
    </xf>
    <xf numFmtId="3" fontId="7" fillId="8" borderId="6" xfId="9" applyNumberFormat="1" applyFont="1" applyFill="1" applyBorder="1" applyAlignment="1">
      <alignment horizontal="center" vertical="center" wrapText="1"/>
    </xf>
  </cellXfs>
  <cellStyles count="86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1"/>
              <c:layout>
                <c:manualLayout>
                  <c:x val="0"/>
                  <c:y val="1.374533253963959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5CE-4615-853F-259DC65968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11186</c:v>
                </c:pt>
                <c:pt idx="1">
                  <c:v>11592</c:v>
                </c:pt>
                <c:pt idx="2">
                  <c:v>11687</c:v>
                </c:pt>
                <c:pt idx="3">
                  <c:v>11595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CE-4615-853F-259DC6596814}"/>
            </c:ext>
          </c:extLst>
        </c:ser>
        <c:ser>
          <c:idx val="1"/>
          <c:order val="1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11680</c:v>
                </c:pt>
                <c:pt idx="1">
                  <c:v>12142</c:v>
                </c:pt>
                <c:pt idx="2">
                  <c:v>12264</c:v>
                </c:pt>
                <c:pt idx="3">
                  <c:v>12157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5CE-4615-853F-259DC6596814}"/>
            </c:ext>
          </c:extLst>
        </c:ser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dLbl>
              <c:idx val="1"/>
              <c:layout>
                <c:manualLayout>
                  <c:x val="2.924731460138735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CE-4615-853F-259DC65968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deklaracji'!$C$10:$F$10</c:f>
              <c:numCache>
                <c:formatCode>#,##0</c:formatCode>
                <c:ptCount val="4"/>
                <c:pt idx="0">
                  <c:v>12314</c:v>
                </c:pt>
                <c:pt idx="1">
                  <c:v>12574</c:v>
                </c:pt>
                <c:pt idx="2">
                  <c:v>12611</c:v>
                </c:pt>
                <c:pt idx="3">
                  <c:v>12432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CE-4615-853F-259DC6596814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8.24719952378375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5CE-4615-853F-259DC65968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12349</c:v>
                </c:pt>
                <c:pt idx="1">
                  <c:v>11610</c:v>
                </c:pt>
                <c:pt idx="2">
                  <c:v>11530</c:v>
                </c:pt>
                <c:pt idx="3">
                  <c:v>11074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10688</c:v>
                </c:pt>
                <c:pt idx="1">
                  <c:v>10847</c:v>
                </c:pt>
                <c:pt idx="2">
                  <c:v>11144</c:v>
                </c:pt>
                <c:pt idx="3">
                  <c:v>10304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ser>
          <c:idx val="5"/>
          <c:order val="5"/>
          <c:tx>
            <c:strRef>
              <c:f>'1. Liczba deklaracji'!$B$13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</c:spPr>
          <c:invertIfNegative val="0"/>
          <c:dLbls>
            <c:dLbl>
              <c:idx val="0"/>
              <c:layout>
                <c:manualLayout>
                  <c:x val="4.387097190208182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717-45D6-A580-540F666AFA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deklaracji'!$C$13:$F$13</c:f>
              <c:numCache>
                <c:formatCode>#,##0</c:formatCode>
                <c:ptCount val="4"/>
                <c:pt idx="0">
                  <c:v>9125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5CE-4615-853F-259DC6596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</c:barChart>
      <c:lineChart>
        <c:grouping val="standard"/>
        <c:varyColors val="0"/>
        <c:ser>
          <c:idx val="6"/>
          <c:order val="6"/>
          <c:tx>
            <c:strRef>
              <c:f>'1. Liczba deklaracji'!$B$17</c:f>
              <c:strCache>
                <c:ptCount val="1"/>
                <c:pt idx="0">
                  <c:v>Trend 2019</c:v>
                </c:pt>
              </c:strCache>
            </c:strRef>
          </c:tx>
          <c:spPr>
            <a:ln>
              <a:solidFill>
                <a:schemeClr val="accent1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deklaracji'!$C$17:$F$17</c:f>
              <c:numCache>
                <c:formatCode>0%</c:formatCode>
                <c:ptCount val="4"/>
                <c:pt idx="0">
                  <c:v>1</c:v>
                </c:pt>
                <c:pt idx="1">
                  <c:v>1.0211141789832712</c:v>
                </c:pt>
                <c:pt idx="2">
                  <c:v>1.0029425799268332</c:v>
                </c:pt>
                <c:pt idx="3">
                  <c:v>0.98580604234398539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45CE-4615-853F-259DC6596814}"/>
            </c:ext>
          </c:extLst>
        </c:ser>
        <c:ser>
          <c:idx val="7"/>
          <c:order val="7"/>
          <c:tx>
            <c:strRef>
              <c:f>'1. Liczba deklaracji'!$B$18</c:f>
              <c:strCache>
                <c:ptCount val="1"/>
                <c:pt idx="0">
                  <c:v>Trend 2020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deklaracji'!$C$18:$F$18</c:f>
              <c:numCache>
                <c:formatCode>0%</c:formatCode>
                <c:ptCount val="4"/>
                <c:pt idx="0">
                  <c:v>1</c:v>
                </c:pt>
                <c:pt idx="1">
                  <c:v>0.94015709774070777</c:v>
                </c:pt>
                <c:pt idx="2">
                  <c:v>0.99310938845822572</c:v>
                </c:pt>
                <c:pt idx="3">
                  <c:v>0.96045099739809192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5CE-4615-853F-259DC6596814}"/>
            </c:ext>
          </c:extLst>
        </c:ser>
        <c:ser>
          <c:idx val="8"/>
          <c:order val="8"/>
          <c:tx>
            <c:strRef>
              <c:f>'1. Liczba deklaracji'!$B$19</c:f>
              <c:strCache>
                <c:ptCount val="1"/>
                <c:pt idx="0">
                  <c:v>Trend 2021</c:v>
                </c:pt>
              </c:strCache>
            </c:strRef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deklaracji'!$C$19:$F$19</c:f>
              <c:numCache>
                <c:formatCode>0%</c:formatCode>
                <c:ptCount val="4"/>
                <c:pt idx="0">
                  <c:v>1</c:v>
                </c:pt>
                <c:pt idx="1">
                  <c:v>1.014876497005988</c:v>
                </c:pt>
                <c:pt idx="2">
                  <c:v>1.0273808426292985</c:v>
                </c:pt>
                <c:pt idx="3">
                  <c:v>0.92462311557788945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45CE-4615-853F-259DC6596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3624928"/>
        <c:axId val="623627840"/>
      </c:line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30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179200"/>
        <c:crosses val="autoZero"/>
        <c:crossBetween val="between"/>
      </c:valAx>
      <c:valAx>
        <c:axId val="62362784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crossAx val="623624928"/>
        <c:crosses val="max"/>
        <c:crossBetween val="between"/>
      </c:valAx>
      <c:catAx>
        <c:axId val="6236249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23627840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OT'!$C$8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OT'!$D$8:$I$8</c:f>
              <c:numCache>
                <c:formatCode>_-* #\ ##0\ _z_ł_-;\-* #\ ##0\ _z_ł_-;_-* "-"??\ _z_ł_-;_-@_-</c:formatCode>
                <c:ptCount val="6"/>
                <c:pt idx="0">
                  <c:v>174061</c:v>
                </c:pt>
                <c:pt idx="1">
                  <c:v>215929</c:v>
                </c:pt>
                <c:pt idx="2">
                  <c:v>307370</c:v>
                </c:pt>
                <c:pt idx="3">
                  <c:v>209618</c:v>
                </c:pt>
                <c:pt idx="4">
                  <c:v>259498</c:v>
                </c:pt>
                <c:pt idx="5">
                  <c:v>291188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43-40DE-B0A7-C4A528CC73C0}"/>
            </c:ext>
          </c:extLst>
        </c:ser>
        <c:ser>
          <c:idx val="1"/>
          <c:order val="1"/>
          <c:tx>
            <c:strRef>
              <c:f>'2. Umowy OT'!$C$9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OT'!$D$9:$I$9</c:f>
              <c:numCache>
                <c:formatCode>_-* #\ ##0\ _z_ł_-;\-* #\ ##0\ _z_ł_-;_-* "-"??\ _z_ł_-;_-@_-</c:formatCode>
                <c:ptCount val="6"/>
                <c:pt idx="0">
                  <c:v>18086</c:v>
                </c:pt>
                <c:pt idx="1">
                  <c:v>13965</c:v>
                </c:pt>
                <c:pt idx="2">
                  <c:v>15094</c:v>
                </c:pt>
                <c:pt idx="3">
                  <c:v>21000</c:v>
                </c:pt>
                <c:pt idx="4">
                  <c:v>26704</c:v>
                </c:pt>
                <c:pt idx="5">
                  <c:v>19622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43-40DE-B0A7-C4A528CC73C0}"/>
            </c:ext>
          </c:extLst>
        </c:ser>
        <c:ser>
          <c:idx val="2"/>
          <c:order val="2"/>
          <c:tx>
            <c:strRef>
              <c:f>'2. Umowy OT'!$C$10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OT'!$D$10:$I$10</c:f>
              <c:numCache>
                <c:formatCode>_-* #\ ##0\ _z_ł_-;\-* #\ ##0\ _z_ł_-;_-* "-"??\ _z_ł_-;_-@_-</c:formatCode>
                <c:ptCount val="6"/>
                <c:pt idx="0">
                  <c:v>100022</c:v>
                </c:pt>
                <c:pt idx="1">
                  <c:v>88267</c:v>
                </c:pt>
                <c:pt idx="2">
                  <c:v>83575</c:v>
                </c:pt>
                <c:pt idx="3">
                  <c:v>66859</c:v>
                </c:pt>
                <c:pt idx="4">
                  <c:v>102434</c:v>
                </c:pt>
                <c:pt idx="5">
                  <c:v>89626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43-40DE-B0A7-C4A528CC73C0}"/>
            </c:ext>
          </c:extLst>
        </c:ser>
        <c:ser>
          <c:idx val="3"/>
          <c:order val="3"/>
          <c:tx>
            <c:strRef>
              <c:f>'2. Umowy OT'!$C$11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OT'!$D$11:$I$11</c:f>
              <c:numCache>
                <c:formatCode>_-* #\ ##0\ _z_ł_-;\-* #\ ##0\ _z_ł_-;_-* "-"??\ _z_ł_-;_-@_-</c:formatCode>
                <c:ptCount val="6"/>
                <c:pt idx="0">
                  <c:v>231928</c:v>
                </c:pt>
                <c:pt idx="1">
                  <c:v>320643</c:v>
                </c:pt>
                <c:pt idx="2">
                  <c:v>312955</c:v>
                </c:pt>
                <c:pt idx="3">
                  <c:v>235489</c:v>
                </c:pt>
                <c:pt idx="4">
                  <c:v>282043</c:v>
                </c:pt>
                <c:pt idx="5">
                  <c:v>369942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43-40DE-B0A7-C4A528CC7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0720"/>
        <c:axId val="133995840"/>
      </c:barChart>
      <c:catAx>
        <c:axId val="21251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5840"/>
        <c:crossesAt val="0"/>
        <c:auto val="1"/>
        <c:lblAlgn val="ctr"/>
        <c:lblOffset val="100"/>
        <c:noMultiLvlLbl val="0"/>
      </c:catAx>
      <c:valAx>
        <c:axId val="133995840"/>
        <c:scaling>
          <c:orientation val="minMax"/>
          <c:max val="37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720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Umowy OT'!$N$5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OT'!$O$4:$AC$4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'2. Umowy OT'!$O$5:$AC$5</c:f>
              <c:numCache>
                <c:formatCode>_-* #\ ##0\ _z_ł_-;\-* #\ ##0\ _z_ł_-;_-* "-"??\ _z_ł_-;_-@_-</c:formatCode>
                <c:ptCount val="15"/>
                <c:pt idx="0">
                  <c:v>421411</c:v>
                </c:pt>
                <c:pt idx="1">
                  <c:v>222475</c:v>
                </c:pt>
                <c:pt idx="2">
                  <c:v>278640</c:v>
                </c:pt>
                <c:pt idx="3">
                  <c:v>285871</c:v>
                </c:pt>
                <c:pt idx="4">
                  <c:v>435692</c:v>
                </c:pt>
                <c:pt idx="5">
                  <c:v>231760</c:v>
                </c:pt>
                <c:pt idx="6">
                  <c:v>207268</c:v>
                </c:pt>
                <c:pt idx="7">
                  <c:v>64748</c:v>
                </c:pt>
                <c:pt idx="8">
                  <c:v>186177</c:v>
                </c:pt>
                <c:pt idx="9">
                  <c:v>47447</c:v>
                </c:pt>
                <c:pt idx="10">
                  <c:v>86122</c:v>
                </c:pt>
                <c:pt idx="11">
                  <c:v>269656</c:v>
                </c:pt>
                <c:pt idx="12">
                  <c:v>334245</c:v>
                </c:pt>
                <c:pt idx="13">
                  <c:v>161644</c:v>
                </c:pt>
                <c:pt idx="14">
                  <c:v>216036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'2. Umowy OT'!$N$6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OT'!$O$4:$AC$4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'2. Umowy OT'!$O$6:$AC$6</c:f>
              <c:numCache>
                <c:formatCode>_-* #\ ##0\ _z_ł_-;\-* #\ ##0\ _z_ł_-;_-* "-"??\ _z_ł_-;_-@_-</c:formatCode>
                <c:ptCount val="15"/>
                <c:pt idx="0">
                  <c:v>18439</c:v>
                </c:pt>
                <c:pt idx="1">
                  <c:v>23739</c:v>
                </c:pt>
                <c:pt idx="2">
                  <c:v>31803</c:v>
                </c:pt>
                <c:pt idx="3">
                  <c:v>23342</c:v>
                </c:pt>
                <c:pt idx="4">
                  <c:v>26841</c:v>
                </c:pt>
                <c:pt idx="5">
                  <c:v>32706</c:v>
                </c:pt>
                <c:pt idx="6">
                  <c:v>23230</c:v>
                </c:pt>
                <c:pt idx="7">
                  <c:v>3252</c:v>
                </c:pt>
                <c:pt idx="8">
                  <c:v>5381</c:v>
                </c:pt>
                <c:pt idx="9">
                  <c:v>4284</c:v>
                </c:pt>
                <c:pt idx="10">
                  <c:v>8189</c:v>
                </c:pt>
                <c:pt idx="11">
                  <c:v>12907</c:v>
                </c:pt>
                <c:pt idx="12">
                  <c:v>15805</c:v>
                </c:pt>
                <c:pt idx="13">
                  <c:v>18759</c:v>
                </c:pt>
                <c:pt idx="14">
                  <c:v>22626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'2. Umowy OT'!$N$7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OT'!$O$4:$AC$4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'2. Umowy OT'!$O$7:$AC$7</c:f>
              <c:numCache>
                <c:formatCode>_-* #\ ##0\ _z_ł_-;\-* #\ ##0\ _z_ł_-;_-* "-"??\ _z_ł_-;_-@_-</c:formatCode>
                <c:ptCount val="15"/>
                <c:pt idx="0">
                  <c:v>1041</c:v>
                </c:pt>
                <c:pt idx="1">
                  <c:v>1268</c:v>
                </c:pt>
                <c:pt idx="2">
                  <c:v>1853</c:v>
                </c:pt>
                <c:pt idx="3">
                  <c:v>1156</c:v>
                </c:pt>
                <c:pt idx="4">
                  <c:v>1677</c:v>
                </c:pt>
                <c:pt idx="5">
                  <c:v>1481</c:v>
                </c:pt>
                <c:pt idx="6">
                  <c:v>993</c:v>
                </c:pt>
                <c:pt idx="7">
                  <c:v>187</c:v>
                </c:pt>
                <c:pt idx="8">
                  <c:v>414</c:v>
                </c:pt>
                <c:pt idx="9">
                  <c:v>436</c:v>
                </c:pt>
                <c:pt idx="10">
                  <c:v>677</c:v>
                </c:pt>
                <c:pt idx="11">
                  <c:v>660</c:v>
                </c:pt>
                <c:pt idx="12">
                  <c:v>970</c:v>
                </c:pt>
                <c:pt idx="13">
                  <c:v>1052</c:v>
                </c:pt>
                <c:pt idx="14">
                  <c:v>909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'2. Umowy OT'!$N$8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OT'!$O$4:$AC$4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'2. Umowy OT'!$O$8:$AC$8</c:f>
              <c:numCache>
                <c:formatCode>_-* #\ ##0\ _z_ł_-;\-* #\ ##0\ _z_ł_-;_-* "-"??\ _z_ł_-;_-@_-</c:formatCode>
                <c:ptCount val="15"/>
                <c:pt idx="0">
                  <c:v>71506</c:v>
                </c:pt>
                <c:pt idx="1">
                  <c:v>61100</c:v>
                </c:pt>
                <c:pt idx="2">
                  <c:v>98993</c:v>
                </c:pt>
                <c:pt idx="3">
                  <c:v>86799</c:v>
                </c:pt>
                <c:pt idx="4">
                  <c:v>75987</c:v>
                </c:pt>
                <c:pt idx="5">
                  <c:v>68284</c:v>
                </c:pt>
                <c:pt idx="6">
                  <c:v>66342</c:v>
                </c:pt>
                <c:pt idx="7">
                  <c:v>7108</c:v>
                </c:pt>
                <c:pt idx="8">
                  <c:v>24980</c:v>
                </c:pt>
                <c:pt idx="9">
                  <c:v>7829</c:v>
                </c:pt>
                <c:pt idx="10">
                  <c:v>12141</c:v>
                </c:pt>
                <c:pt idx="11">
                  <c:v>36541</c:v>
                </c:pt>
                <c:pt idx="12">
                  <c:v>55140</c:v>
                </c:pt>
                <c:pt idx="13">
                  <c:v>30236</c:v>
                </c:pt>
                <c:pt idx="14">
                  <c:v>53726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'2. Umowy OT'!$N$9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OT'!$O$4:$AC$4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'2. Umowy OT'!$O$9:$AC$9</c:f>
              <c:numCache>
                <c:formatCode>_-* #\ ##0\ _z_ł_-;\-* #\ ##0\ _z_ł_-;_-* "-"??\ _z_ł_-;_-@_-</c:formatCode>
                <c:ptCount val="15"/>
                <c:pt idx="0">
                  <c:v>5597</c:v>
                </c:pt>
                <c:pt idx="1">
                  <c:v>8246</c:v>
                </c:pt>
                <c:pt idx="2">
                  <c:v>7445</c:v>
                </c:pt>
                <c:pt idx="3">
                  <c:v>3431</c:v>
                </c:pt>
                <c:pt idx="4">
                  <c:v>7781</c:v>
                </c:pt>
                <c:pt idx="5">
                  <c:v>9919</c:v>
                </c:pt>
                <c:pt idx="6">
                  <c:v>5753</c:v>
                </c:pt>
                <c:pt idx="7">
                  <c:v>781</c:v>
                </c:pt>
                <c:pt idx="8">
                  <c:v>4822</c:v>
                </c:pt>
                <c:pt idx="9">
                  <c:v>2978</c:v>
                </c:pt>
                <c:pt idx="10">
                  <c:v>6736</c:v>
                </c:pt>
                <c:pt idx="11">
                  <c:v>4489</c:v>
                </c:pt>
                <c:pt idx="12">
                  <c:v>8382</c:v>
                </c:pt>
                <c:pt idx="13">
                  <c:v>10634</c:v>
                </c:pt>
                <c:pt idx="14">
                  <c:v>7885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'2. Umowy OT'!$N$10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OT'!$O$4:$AC$4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'2. Umowy OT'!$O$10:$AC$10</c:f>
              <c:numCache>
                <c:formatCode>_-* #\ ##0\ _z_ł_-;\-* #\ ##0\ _z_ł_-;_-* "-"??\ _z_ł_-;_-@_-</c:formatCode>
                <c:ptCount val="15"/>
                <c:pt idx="0">
                  <c:v>242562</c:v>
                </c:pt>
                <c:pt idx="1">
                  <c:v>181571</c:v>
                </c:pt>
                <c:pt idx="2">
                  <c:v>241688</c:v>
                </c:pt>
                <c:pt idx="3">
                  <c:v>325745</c:v>
                </c:pt>
                <c:pt idx="4">
                  <c:v>247668</c:v>
                </c:pt>
                <c:pt idx="5">
                  <c:v>178729</c:v>
                </c:pt>
                <c:pt idx="6">
                  <c:v>183384</c:v>
                </c:pt>
                <c:pt idx="7">
                  <c:v>63254</c:v>
                </c:pt>
                <c:pt idx="8">
                  <c:v>122640</c:v>
                </c:pt>
                <c:pt idx="9">
                  <c:v>31458</c:v>
                </c:pt>
                <c:pt idx="10">
                  <c:v>85260</c:v>
                </c:pt>
                <c:pt idx="11">
                  <c:v>173096</c:v>
                </c:pt>
                <c:pt idx="12">
                  <c:v>293889</c:v>
                </c:pt>
                <c:pt idx="13">
                  <c:v>73983</c:v>
                </c:pt>
                <c:pt idx="14">
                  <c:v>124881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20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OT'!$N$5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OT'!$O$4:$AC$4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'3. Podróżni OT'!$O$5:$AC$5</c:f>
              <c:numCache>
                <c:formatCode>_-* #\ ##0\ _z_ł_-;\-* #\ ##0\ _z_ł_-;_-* "-"??\ _z_ł_-;_-@_-</c:formatCode>
                <c:ptCount val="15"/>
                <c:pt idx="0">
                  <c:v>1067957</c:v>
                </c:pt>
                <c:pt idx="1">
                  <c:v>621369</c:v>
                </c:pt>
                <c:pt idx="2">
                  <c:v>781065</c:v>
                </c:pt>
                <c:pt idx="3">
                  <c:v>762774</c:v>
                </c:pt>
                <c:pt idx="4">
                  <c:v>1125525</c:v>
                </c:pt>
                <c:pt idx="5">
                  <c:v>641040</c:v>
                </c:pt>
                <c:pt idx="6">
                  <c:v>575733</c:v>
                </c:pt>
                <c:pt idx="7">
                  <c:v>186317</c:v>
                </c:pt>
                <c:pt idx="8">
                  <c:v>479692</c:v>
                </c:pt>
                <c:pt idx="9">
                  <c:v>118627</c:v>
                </c:pt>
                <c:pt idx="10">
                  <c:v>228217</c:v>
                </c:pt>
                <c:pt idx="11">
                  <c:v>715719</c:v>
                </c:pt>
                <c:pt idx="12">
                  <c:v>833677</c:v>
                </c:pt>
                <c:pt idx="13">
                  <c:v>433851</c:v>
                </c:pt>
                <c:pt idx="14">
                  <c:v>602100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'3. Podróżni OT'!$N$6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OT'!$O$4:$AC$4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'3. Podróżni OT'!$O$6:$AC$6</c:f>
              <c:numCache>
                <c:formatCode>_-* #\ ##0\ _z_ł_-;\-* #\ ##0\ _z_ł_-;_-* "-"??\ _z_ł_-;_-@_-</c:formatCode>
                <c:ptCount val="15"/>
                <c:pt idx="0">
                  <c:v>41954</c:v>
                </c:pt>
                <c:pt idx="1">
                  <c:v>56678</c:v>
                </c:pt>
                <c:pt idx="2">
                  <c:v>73412</c:v>
                </c:pt>
                <c:pt idx="3">
                  <c:v>52541</c:v>
                </c:pt>
                <c:pt idx="4">
                  <c:v>61294</c:v>
                </c:pt>
                <c:pt idx="5">
                  <c:v>74458</c:v>
                </c:pt>
                <c:pt idx="6">
                  <c:v>54902</c:v>
                </c:pt>
                <c:pt idx="7">
                  <c:v>6822</c:v>
                </c:pt>
                <c:pt idx="8">
                  <c:v>11580</c:v>
                </c:pt>
                <c:pt idx="9">
                  <c:v>9354</c:v>
                </c:pt>
                <c:pt idx="10">
                  <c:v>17333</c:v>
                </c:pt>
                <c:pt idx="11">
                  <c:v>28820</c:v>
                </c:pt>
                <c:pt idx="12">
                  <c:v>35748</c:v>
                </c:pt>
                <c:pt idx="13">
                  <c:v>44086</c:v>
                </c:pt>
                <c:pt idx="14">
                  <c:v>52419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'3. Podróżni OT'!$N$7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OT'!$O$4:$AC$4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'3. Podróżni OT'!$O$7:$AC$7</c:f>
              <c:numCache>
                <c:formatCode>_-* #\ ##0\ _z_ł_-;\-* #\ ##0\ _z_ł_-;_-* "-"??\ _z_ł_-;_-@_-</c:formatCode>
                <c:ptCount val="15"/>
                <c:pt idx="0">
                  <c:v>2212</c:v>
                </c:pt>
                <c:pt idx="1">
                  <c:v>2516</c:v>
                </c:pt>
                <c:pt idx="2">
                  <c:v>2888</c:v>
                </c:pt>
                <c:pt idx="3">
                  <c:v>2226</c:v>
                </c:pt>
                <c:pt idx="4">
                  <c:v>3418</c:v>
                </c:pt>
                <c:pt idx="5">
                  <c:v>2979</c:v>
                </c:pt>
                <c:pt idx="6">
                  <c:v>1869</c:v>
                </c:pt>
                <c:pt idx="7">
                  <c:v>311</c:v>
                </c:pt>
                <c:pt idx="8">
                  <c:v>622</c:v>
                </c:pt>
                <c:pt idx="9">
                  <c:v>803</c:v>
                </c:pt>
                <c:pt idx="10">
                  <c:v>1205</c:v>
                </c:pt>
                <c:pt idx="11">
                  <c:v>1162</c:v>
                </c:pt>
                <c:pt idx="12">
                  <c:v>1568</c:v>
                </c:pt>
                <c:pt idx="13">
                  <c:v>1947</c:v>
                </c:pt>
                <c:pt idx="14">
                  <c:v>1609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'3. Podróżni OT'!$N$8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OT'!$O$4:$AC$4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'3. Podróżni OT'!$O$8:$AC$8</c:f>
              <c:numCache>
                <c:formatCode>_-* #\ ##0\ _z_ł_-;\-* #\ ##0\ _z_ł_-;_-* "-"??\ _z_ł_-;_-@_-</c:formatCode>
                <c:ptCount val="15"/>
                <c:pt idx="0">
                  <c:v>178436</c:v>
                </c:pt>
                <c:pt idx="1">
                  <c:v>184574</c:v>
                </c:pt>
                <c:pt idx="2">
                  <c:v>258654</c:v>
                </c:pt>
                <c:pt idx="3">
                  <c:v>217584</c:v>
                </c:pt>
                <c:pt idx="4">
                  <c:v>192541</c:v>
                </c:pt>
                <c:pt idx="5">
                  <c:v>202322</c:v>
                </c:pt>
                <c:pt idx="6">
                  <c:v>160503</c:v>
                </c:pt>
                <c:pt idx="7">
                  <c:v>14915</c:v>
                </c:pt>
                <c:pt idx="8">
                  <c:v>50560</c:v>
                </c:pt>
                <c:pt idx="9">
                  <c:v>18144</c:v>
                </c:pt>
                <c:pt idx="10">
                  <c:v>20641</c:v>
                </c:pt>
                <c:pt idx="11">
                  <c:v>73708</c:v>
                </c:pt>
                <c:pt idx="12">
                  <c:v>124019</c:v>
                </c:pt>
                <c:pt idx="13">
                  <c:v>67677</c:v>
                </c:pt>
                <c:pt idx="14">
                  <c:v>111910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'3. Podróżni OT'!$N$9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OT'!$O$4:$AC$4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'3. Podróżni OT'!$O$9:$AC$9</c:f>
              <c:numCache>
                <c:formatCode>_-* #\ ##0\ _z_ł_-;\-* #\ ##0\ _z_ł_-;_-* "-"??\ _z_ł_-;_-@_-</c:formatCode>
                <c:ptCount val="15"/>
                <c:pt idx="0">
                  <c:v>15436</c:v>
                </c:pt>
                <c:pt idx="1">
                  <c:v>24021</c:v>
                </c:pt>
                <c:pt idx="2">
                  <c:v>20337</c:v>
                </c:pt>
                <c:pt idx="3">
                  <c:v>10267</c:v>
                </c:pt>
                <c:pt idx="4">
                  <c:v>21699</c:v>
                </c:pt>
                <c:pt idx="5">
                  <c:v>28218</c:v>
                </c:pt>
                <c:pt idx="6">
                  <c:v>15956</c:v>
                </c:pt>
                <c:pt idx="7">
                  <c:v>1849</c:v>
                </c:pt>
                <c:pt idx="8">
                  <c:v>11062</c:v>
                </c:pt>
                <c:pt idx="9">
                  <c:v>7092</c:v>
                </c:pt>
                <c:pt idx="10">
                  <c:v>12788</c:v>
                </c:pt>
                <c:pt idx="11">
                  <c:v>9877</c:v>
                </c:pt>
                <c:pt idx="12">
                  <c:v>21357</c:v>
                </c:pt>
                <c:pt idx="13">
                  <c:v>28734</c:v>
                </c:pt>
                <c:pt idx="14">
                  <c:v>19485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'3. Podróżni OT'!$N$10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OT'!$O$4:$AC$4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'3. Podróżni OT'!$O$10:$AC$10</c:f>
              <c:numCache>
                <c:formatCode>_-* #\ ##0\ _z_ł_-;\-* #\ ##0\ _z_ł_-;_-* "-"??\ _z_ł_-;_-@_-</c:formatCode>
                <c:ptCount val="15"/>
                <c:pt idx="0">
                  <c:v>788625</c:v>
                </c:pt>
                <c:pt idx="1">
                  <c:v>784302</c:v>
                </c:pt>
                <c:pt idx="2">
                  <c:v>855192</c:v>
                </c:pt>
                <c:pt idx="3">
                  <c:v>1106414</c:v>
                </c:pt>
                <c:pt idx="4">
                  <c:v>776111</c:v>
                </c:pt>
                <c:pt idx="5">
                  <c:v>733677</c:v>
                </c:pt>
                <c:pt idx="6">
                  <c:v>544682</c:v>
                </c:pt>
                <c:pt idx="7">
                  <c:v>112992</c:v>
                </c:pt>
                <c:pt idx="8">
                  <c:v>311018</c:v>
                </c:pt>
                <c:pt idx="9">
                  <c:v>77605</c:v>
                </c:pt>
                <c:pt idx="10">
                  <c:v>121201</c:v>
                </c:pt>
                <c:pt idx="11">
                  <c:v>368672</c:v>
                </c:pt>
                <c:pt idx="12">
                  <c:v>887732</c:v>
                </c:pt>
                <c:pt idx="13">
                  <c:v>393829</c:v>
                </c:pt>
                <c:pt idx="14">
                  <c:v>307938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9273600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OT'!$C$8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OT'!$D$8:$I$8</c:f>
              <c:numCache>
                <c:formatCode>_-* #\ ##0\ _z_ł_-;\-* #\ ##0\ _z_ł_-;_-* "-"??\ _z_ł_-;_-@_-</c:formatCode>
                <c:ptCount val="6"/>
                <c:pt idx="0">
                  <c:v>482512</c:v>
                </c:pt>
                <c:pt idx="1">
                  <c:v>565322</c:v>
                </c:pt>
                <c:pt idx="2">
                  <c:v>781733</c:v>
                </c:pt>
                <c:pt idx="3">
                  <c:v>575281</c:v>
                </c:pt>
                <c:pt idx="4">
                  <c:v>718475</c:v>
                </c:pt>
                <c:pt idx="5">
                  <c:v>767224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B-4886-B58C-6D9F126BA6EA}"/>
            </c:ext>
          </c:extLst>
        </c:ser>
        <c:ser>
          <c:idx val="1"/>
          <c:order val="1"/>
          <c:tx>
            <c:strRef>
              <c:f>'3. Podróżni OT'!$C$9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OT'!$D$9:$I$9</c:f>
              <c:numCache>
                <c:formatCode>_-* #\ ##0\ _z_ł_-;\-* #\ ##0\ _z_ł_-;_-* "-"??\ _z_ł_-;_-@_-</c:formatCode>
                <c:ptCount val="6"/>
                <c:pt idx="0">
                  <c:v>39779</c:v>
                </c:pt>
                <c:pt idx="1">
                  <c:v>31974</c:v>
                </c:pt>
                <c:pt idx="2">
                  <c:v>36559</c:v>
                </c:pt>
                <c:pt idx="3">
                  <c:v>50487</c:v>
                </c:pt>
                <c:pt idx="4">
                  <c:v>59297</c:v>
                </c:pt>
                <c:pt idx="5">
                  <c:v>45943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B-4886-B58C-6D9F126BA6EA}"/>
            </c:ext>
          </c:extLst>
        </c:ser>
        <c:ser>
          <c:idx val="2"/>
          <c:order val="2"/>
          <c:tx>
            <c:strRef>
              <c:f>'3. Podróżni OT'!$C$10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OT'!$D$10:$I$10</c:f>
              <c:numCache>
                <c:formatCode>_-* #\ ##0\ _z_ł_-;\-* #\ ##0\ _z_ł_-;_-* "-"??\ _z_ł_-;_-@_-</c:formatCode>
                <c:ptCount val="6"/>
                <c:pt idx="0">
                  <c:v>242322</c:v>
                </c:pt>
                <c:pt idx="1">
                  <c:v>214537</c:v>
                </c:pt>
                <c:pt idx="2">
                  <c:v>198677</c:v>
                </c:pt>
                <c:pt idx="3">
                  <c:v>185493</c:v>
                </c:pt>
                <c:pt idx="4">
                  <c:v>262712</c:v>
                </c:pt>
                <c:pt idx="5">
                  <c:v>225539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B-4886-B58C-6D9F126BA6EA}"/>
            </c:ext>
          </c:extLst>
        </c:ser>
        <c:ser>
          <c:idx val="3"/>
          <c:order val="3"/>
          <c:tx>
            <c:strRef>
              <c:f>'3. Podróżni OT'!$C$11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2B-4886-B58C-6D9F126BA6E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OT'!$D$11:$I$11</c:f>
              <c:numCache>
                <c:formatCode>_-* #\ ##0\ _z_ł_-;\-* #\ ##0\ _z_ł_-;_-* "-"??\ _z_ł_-;_-@_-</c:formatCode>
                <c:ptCount val="6"/>
                <c:pt idx="0">
                  <c:v>835812</c:v>
                </c:pt>
                <c:pt idx="1">
                  <c:v>1190077</c:v>
                </c:pt>
                <c:pt idx="2">
                  <c:v>873453</c:v>
                </c:pt>
                <c:pt idx="3">
                  <c:v>812175</c:v>
                </c:pt>
                <c:pt idx="4">
                  <c:v>937379</c:v>
                </c:pt>
                <c:pt idx="5">
                  <c:v>1325882.23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2B-4886-B58C-6D9F126BA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88896"/>
        <c:axId val="134002304"/>
      </c:barChart>
      <c:catAx>
        <c:axId val="199888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2304"/>
        <c:crosses val="autoZero"/>
        <c:auto val="1"/>
        <c:lblAlgn val="ctr"/>
        <c:lblOffset val="100"/>
        <c:noMultiLvlLbl val="0"/>
      </c:catAx>
      <c:valAx>
        <c:axId val="134002304"/>
        <c:scaling>
          <c:orientation val="minMax"/>
          <c:max val="14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88896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PUNPUT'!$C$7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PUNPUT'!$D$6:$R$6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'4. Umowy i Podróżni PUNPUT'!$D$7:$R$7</c:f>
              <c:numCache>
                <c:formatCode>_-* #\ ##0\ _z_ł_-;\-* #\ ##0\ _z_ł_-;_-* "-"??\ _z_ł_-;_-@_-</c:formatCode>
                <c:ptCount val="15"/>
                <c:pt idx="0">
                  <c:v>258</c:v>
                </c:pt>
                <c:pt idx="1">
                  <c:v>360</c:v>
                </c:pt>
                <c:pt idx="2">
                  <c:v>513</c:v>
                </c:pt>
                <c:pt idx="3">
                  <c:v>891</c:v>
                </c:pt>
                <c:pt idx="4">
                  <c:v>1119</c:v>
                </c:pt>
                <c:pt idx="5">
                  <c:v>1981</c:v>
                </c:pt>
                <c:pt idx="6">
                  <c:v>678</c:v>
                </c:pt>
                <c:pt idx="7">
                  <c:v>181</c:v>
                </c:pt>
                <c:pt idx="8">
                  <c:v>346</c:v>
                </c:pt>
                <c:pt idx="9">
                  <c:v>292</c:v>
                </c:pt>
                <c:pt idx="10">
                  <c:v>221</c:v>
                </c:pt>
                <c:pt idx="11">
                  <c:v>424</c:v>
                </c:pt>
                <c:pt idx="12">
                  <c:v>382</c:v>
                </c:pt>
                <c:pt idx="13">
                  <c:v>271</c:v>
                </c:pt>
                <c:pt idx="14">
                  <c:v>577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B-4DBD-878E-E7BEFB77E874}"/>
            </c:ext>
          </c:extLst>
        </c:ser>
        <c:ser>
          <c:idx val="1"/>
          <c:order val="1"/>
          <c:tx>
            <c:strRef>
              <c:f>'4. Umowy i Podróżni PUNPUT'!$C$8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PUNPUT'!$D$6:$R$6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'4. Umowy i Podróżni PUNPUT'!$D$8:$R$8</c:f>
              <c:numCache>
                <c:formatCode>_-* #\ ##0\ _z_ł_-;\-* #\ ##0\ _z_ł_-;_-* "-"??\ _z_ł_-;_-@_-</c:formatCode>
                <c:ptCount val="15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4</c:v>
                </c:pt>
                <c:pt idx="4">
                  <c:v>7</c:v>
                </c:pt>
                <c:pt idx="5">
                  <c:v>23</c:v>
                </c:pt>
                <c:pt idx="6">
                  <c:v>4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3</c:v>
                </c:pt>
                <c:pt idx="13">
                  <c:v>4</c:v>
                </c:pt>
                <c:pt idx="14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B-4DBD-878E-E7BEFB77E874}"/>
            </c:ext>
          </c:extLst>
        </c:ser>
        <c:ser>
          <c:idx val="2"/>
          <c:order val="2"/>
          <c:tx>
            <c:strRef>
              <c:f>'4. Umowy i Podróżni PUNPUT'!$C$9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vert="horz" wrap="square" lIns="0" tIns="19050" rIns="38100" bIns="19050" anchor="b" anchorCtr="1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PUNPUT'!$D$6:$R$6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'4. Umowy i Podróżni PUNPUT'!$D$9:$R$9</c:f>
              <c:numCache>
                <c:formatCode>_-* #\ ##0\ _z_ł_-;\-* #\ ##0\ _z_ł_-;_-* "-"??\ _z_ł_-;_-@_-</c:formatCode>
                <c:ptCount val="15"/>
                <c:pt idx="0">
                  <c:v>869</c:v>
                </c:pt>
                <c:pt idx="1">
                  <c:v>1333</c:v>
                </c:pt>
                <c:pt idx="2">
                  <c:v>1557</c:v>
                </c:pt>
                <c:pt idx="3">
                  <c:v>2626</c:v>
                </c:pt>
                <c:pt idx="4">
                  <c:v>2694</c:v>
                </c:pt>
                <c:pt idx="5">
                  <c:v>2098</c:v>
                </c:pt>
                <c:pt idx="6">
                  <c:v>1610</c:v>
                </c:pt>
                <c:pt idx="7">
                  <c:v>340</c:v>
                </c:pt>
                <c:pt idx="8">
                  <c:v>1278</c:v>
                </c:pt>
                <c:pt idx="9">
                  <c:v>362</c:v>
                </c:pt>
                <c:pt idx="10">
                  <c:v>215</c:v>
                </c:pt>
                <c:pt idx="11">
                  <c:v>855</c:v>
                </c:pt>
                <c:pt idx="12">
                  <c:v>1231</c:v>
                </c:pt>
                <c:pt idx="13">
                  <c:v>559</c:v>
                </c:pt>
                <c:pt idx="14">
                  <c:v>832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B-4DBD-878E-E7BEFB77E874}"/>
            </c:ext>
          </c:extLst>
        </c:ser>
        <c:ser>
          <c:idx val="3"/>
          <c:order val="3"/>
          <c:tx>
            <c:strRef>
              <c:f>'4. Umowy i Podróżni PUNPUT'!$C$10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4A-484A-BFCE-337BB2C207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PUNPUT'!$D$6:$R$6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'4. Umowy i Podróżni PUNPUT'!$D$10:$R$10</c:f>
              <c:numCache>
                <c:formatCode>_-* #\ ##0\ _z_ł_-;\-* #\ ##0\ _z_ł_-;_-* "-"??\ _z_ł_-;_-@_-</c:formatCode>
                <c:ptCount val="15"/>
                <c:pt idx="0">
                  <c:v>14</c:v>
                </c:pt>
                <c:pt idx="1">
                  <c:v>170</c:v>
                </c:pt>
                <c:pt idx="2">
                  <c:v>4</c:v>
                </c:pt>
                <c:pt idx="3">
                  <c:v>158</c:v>
                </c:pt>
                <c:pt idx="4">
                  <c:v>153</c:v>
                </c:pt>
                <c:pt idx="5">
                  <c:v>103</c:v>
                </c:pt>
                <c:pt idx="6">
                  <c:v>22</c:v>
                </c:pt>
                <c:pt idx="7">
                  <c:v>42</c:v>
                </c:pt>
                <c:pt idx="8">
                  <c:v>152</c:v>
                </c:pt>
                <c:pt idx="9">
                  <c:v>69</c:v>
                </c:pt>
                <c:pt idx="10">
                  <c:v>4</c:v>
                </c:pt>
                <c:pt idx="11">
                  <c:v>39</c:v>
                </c:pt>
                <c:pt idx="12">
                  <c:v>128</c:v>
                </c:pt>
                <c:pt idx="13">
                  <c:v>56</c:v>
                </c:pt>
                <c:pt idx="14">
                  <c:v>130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B-4DBD-878E-E7BEFB77E874}"/>
            </c:ext>
          </c:extLst>
        </c:ser>
        <c:ser>
          <c:idx val="4"/>
          <c:order val="4"/>
          <c:tx>
            <c:strRef>
              <c:f>'4. Umowy i Podróżni PUNPUT'!$C$11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PUNPUT'!$D$6:$R$6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'4. Umowy i Podróżni PUNPUT'!$D$11:$R$11</c:f>
              <c:numCache>
                <c:formatCode>_-* #\ ##0\ _z_ł_-;\-* #\ ##0\ _z_ł_-;_-* "-"??\ _z_ł_-;_-@_-</c:formatCode>
                <c:ptCount val="15"/>
                <c:pt idx="0">
                  <c:v>497</c:v>
                </c:pt>
                <c:pt idx="1">
                  <c:v>584</c:v>
                </c:pt>
                <c:pt idx="2">
                  <c:v>729</c:v>
                </c:pt>
                <c:pt idx="3">
                  <c:v>1353</c:v>
                </c:pt>
                <c:pt idx="4">
                  <c:v>1283</c:v>
                </c:pt>
                <c:pt idx="5">
                  <c:v>969</c:v>
                </c:pt>
                <c:pt idx="6">
                  <c:v>792</c:v>
                </c:pt>
                <c:pt idx="7">
                  <c:v>309</c:v>
                </c:pt>
                <c:pt idx="8">
                  <c:v>609</c:v>
                </c:pt>
                <c:pt idx="9">
                  <c:v>85</c:v>
                </c:pt>
                <c:pt idx="10">
                  <c:v>156</c:v>
                </c:pt>
                <c:pt idx="11">
                  <c:v>593</c:v>
                </c:pt>
                <c:pt idx="12">
                  <c:v>1859</c:v>
                </c:pt>
                <c:pt idx="13">
                  <c:v>376</c:v>
                </c:pt>
                <c:pt idx="14">
                  <c:v>569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6B-4DBD-878E-E7BEFB77E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90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PUNPUT'!$U$7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PUNPUT'!$V$6:$AJ$6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'4. Umowy i Podróżni PUNPUT'!$V$7:$AJ$7</c:f>
              <c:numCache>
                <c:formatCode>_-* #\ ##0\ _z_ł_-;\-* #\ ##0\ _z_ł_-;_-* "-"??\ _z_ł_-;_-@_-</c:formatCode>
                <c:ptCount val="15"/>
                <c:pt idx="0">
                  <c:v>466</c:v>
                </c:pt>
                <c:pt idx="1">
                  <c:v>686</c:v>
                </c:pt>
                <c:pt idx="2">
                  <c:v>931</c:v>
                </c:pt>
                <c:pt idx="3">
                  <c:v>1649</c:v>
                </c:pt>
                <c:pt idx="4">
                  <c:v>2026</c:v>
                </c:pt>
                <c:pt idx="5">
                  <c:v>1625</c:v>
                </c:pt>
                <c:pt idx="6">
                  <c:v>1203</c:v>
                </c:pt>
                <c:pt idx="7">
                  <c:v>300</c:v>
                </c:pt>
                <c:pt idx="8">
                  <c:v>564</c:v>
                </c:pt>
                <c:pt idx="9">
                  <c:v>474</c:v>
                </c:pt>
                <c:pt idx="10">
                  <c:v>335</c:v>
                </c:pt>
                <c:pt idx="11">
                  <c:v>732</c:v>
                </c:pt>
                <c:pt idx="12">
                  <c:v>628</c:v>
                </c:pt>
                <c:pt idx="13">
                  <c:v>530</c:v>
                </c:pt>
                <c:pt idx="14">
                  <c:v>921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'4. Umowy i Podróżni PUNPUT'!$U$8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PUNPUT'!$V$6:$AJ$6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'4. Umowy i Podróżni PUNPUT'!$V$8:$AJ$8</c:f>
              <c:numCache>
                <c:formatCode>_-* #\ ##0\ _z_ł_-;\-* #\ ##0\ _z_ł_-;_-* "-"??\ _z_ł_-;_-@_-</c:formatCode>
                <c:ptCount val="15"/>
                <c:pt idx="0">
                  <c:v>3</c:v>
                </c:pt>
                <c:pt idx="1">
                  <c:v>8</c:v>
                </c:pt>
                <c:pt idx="2">
                  <c:v>2</c:v>
                </c:pt>
                <c:pt idx="3">
                  <c:v>5</c:v>
                </c:pt>
                <c:pt idx="4">
                  <c:v>14</c:v>
                </c:pt>
                <c:pt idx="5">
                  <c:v>33</c:v>
                </c:pt>
                <c:pt idx="6">
                  <c:v>9</c:v>
                </c:pt>
                <c:pt idx="7">
                  <c:v>0</c:v>
                </c:pt>
                <c:pt idx="8">
                  <c:v>0</c:v>
                </c:pt>
                <c:pt idx="9">
                  <c:v>4</c:v>
                </c:pt>
                <c:pt idx="10">
                  <c:v>7</c:v>
                </c:pt>
                <c:pt idx="11">
                  <c:v>2</c:v>
                </c:pt>
                <c:pt idx="12">
                  <c:v>13</c:v>
                </c:pt>
                <c:pt idx="13">
                  <c:v>12</c:v>
                </c:pt>
                <c:pt idx="14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'4. Umowy i Podróżni PUNPUT'!$U$9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PUNPUT'!$V$6:$AJ$6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'4. Umowy i Podróżni PUNPUT'!$V$9:$AJ$9</c:f>
              <c:numCache>
                <c:formatCode>_-* #\ ##0\ _z_ł_-;\-* #\ ##0\ _z_ł_-;_-* "-"??\ _z_ł_-;_-@_-</c:formatCode>
                <c:ptCount val="15"/>
                <c:pt idx="0">
                  <c:v>1684</c:v>
                </c:pt>
                <c:pt idx="1">
                  <c:v>2294</c:v>
                </c:pt>
                <c:pt idx="2">
                  <c:v>3125</c:v>
                </c:pt>
                <c:pt idx="3">
                  <c:v>5094</c:v>
                </c:pt>
                <c:pt idx="4">
                  <c:v>5045</c:v>
                </c:pt>
                <c:pt idx="5">
                  <c:v>3958</c:v>
                </c:pt>
                <c:pt idx="6">
                  <c:v>3165</c:v>
                </c:pt>
                <c:pt idx="7">
                  <c:v>691</c:v>
                </c:pt>
                <c:pt idx="8">
                  <c:v>2473</c:v>
                </c:pt>
                <c:pt idx="9">
                  <c:v>543</c:v>
                </c:pt>
                <c:pt idx="10">
                  <c:v>413</c:v>
                </c:pt>
                <c:pt idx="11">
                  <c:v>1691</c:v>
                </c:pt>
                <c:pt idx="12">
                  <c:v>2666</c:v>
                </c:pt>
                <c:pt idx="13">
                  <c:v>994</c:v>
                </c:pt>
                <c:pt idx="14">
                  <c:v>1638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'4. Umowy i Podróżni PUNPUT'!$U$10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PUNPUT'!$V$6:$AJ$6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'4. Umowy i Podróżni PUNPUT'!$V$10:$AJ$10</c:f>
              <c:numCache>
                <c:formatCode>_-* #\ ##0\ _z_ł_-;\-* #\ ##0\ _z_ł_-;_-* "-"??\ _z_ł_-;_-@_-</c:formatCode>
                <c:ptCount val="15"/>
                <c:pt idx="0">
                  <c:v>67</c:v>
                </c:pt>
                <c:pt idx="1">
                  <c:v>288</c:v>
                </c:pt>
                <c:pt idx="2">
                  <c:v>92</c:v>
                </c:pt>
                <c:pt idx="3">
                  <c:v>289</c:v>
                </c:pt>
                <c:pt idx="4">
                  <c:v>532</c:v>
                </c:pt>
                <c:pt idx="5">
                  <c:v>204</c:v>
                </c:pt>
                <c:pt idx="6">
                  <c:v>59</c:v>
                </c:pt>
                <c:pt idx="7">
                  <c:v>64</c:v>
                </c:pt>
                <c:pt idx="8">
                  <c:v>628</c:v>
                </c:pt>
                <c:pt idx="9">
                  <c:v>220</c:v>
                </c:pt>
                <c:pt idx="10">
                  <c:v>17</c:v>
                </c:pt>
                <c:pt idx="11">
                  <c:v>52</c:v>
                </c:pt>
                <c:pt idx="12">
                  <c:v>812</c:v>
                </c:pt>
                <c:pt idx="13">
                  <c:v>161</c:v>
                </c:pt>
                <c:pt idx="14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'4. Umowy i Podróżni PUNPUT'!$U$11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PUNPUT'!$V$6:$AJ$6</c:f>
              <c:strCache>
                <c:ptCount val="1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</c:strCache>
            </c:strRef>
          </c:cat>
          <c:val>
            <c:numRef>
              <c:f>'4. Umowy i Podróżni PUNPUT'!$V$11:$AJ$11</c:f>
              <c:numCache>
                <c:formatCode>_-* #\ ##0\ _z_ł_-;\-* #\ ##0\ _z_ł_-;_-* "-"??\ _z_ł_-;_-@_-</c:formatCode>
                <c:ptCount val="15"/>
                <c:pt idx="0">
                  <c:v>1747</c:v>
                </c:pt>
                <c:pt idx="1">
                  <c:v>2004</c:v>
                </c:pt>
                <c:pt idx="2">
                  <c:v>1845</c:v>
                </c:pt>
                <c:pt idx="3">
                  <c:v>5842</c:v>
                </c:pt>
                <c:pt idx="4">
                  <c:v>3004</c:v>
                </c:pt>
                <c:pt idx="5">
                  <c:v>4315</c:v>
                </c:pt>
                <c:pt idx="6">
                  <c:v>2534</c:v>
                </c:pt>
                <c:pt idx="7">
                  <c:v>393</c:v>
                </c:pt>
                <c:pt idx="8">
                  <c:v>1495</c:v>
                </c:pt>
                <c:pt idx="9">
                  <c:v>520</c:v>
                </c:pt>
                <c:pt idx="10">
                  <c:v>584</c:v>
                </c:pt>
                <c:pt idx="11">
                  <c:v>1946</c:v>
                </c:pt>
                <c:pt idx="12">
                  <c:v>6295</c:v>
                </c:pt>
                <c:pt idx="13">
                  <c:v>2561</c:v>
                </c:pt>
                <c:pt idx="14">
                  <c:v>1939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964121175631187E-2"/>
          <c:y val="3.8736115600207829E-2"/>
          <c:w val="0.86174541084611256"/>
          <c:h val="0.91302755074014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509-47E6-A5FC-7F81A52AA46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509-47E6-A5FC-7F81A52AA46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509-47E6-A5FC-7F81A52AA46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509-47E6-A5FC-7F81A52AA46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509-47E6-A5FC-7F81A52AA463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509-47E6-A5FC-7F81A52AA46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509-47E6-A5FC-7F81A52AA46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509-47E6-A5FC-7F81A52AA46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509-47E6-A5FC-7F81A52AA46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509-47E6-A5FC-7F81A52AA46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509-47E6-A5FC-7F81A52AA46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509-47E6-A5FC-7F81A52AA463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166836</c:v>
                </c:pt>
                <c:pt idx="2">
                  <c:v>200847</c:v>
                </c:pt>
                <c:pt idx="3">
                  <c:v>177052</c:v>
                </c:pt>
                <c:pt idx="4">
                  <c:v>215253</c:v>
                </c:pt>
                <c:pt idx="5">
                  <c:v>246499</c:v>
                </c:pt>
                <c:pt idx="6">
                  <c:v>275058</c:v>
                </c:pt>
                <c:pt idx="7">
                  <c:v>250794</c:v>
                </c:pt>
                <c:pt idx="8">
                  <c:v>193142</c:v>
                </c:pt>
                <c:pt idx="9">
                  <c:v>197328</c:v>
                </c:pt>
                <c:pt idx="10">
                  <c:v>177678</c:v>
                </c:pt>
                <c:pt idx="11">
                  <c:v>157960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509-47E6-A5FC-7F81A52AA4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238161</c:v>
                </c:pt>
                <c:pt idx="1">
                  <c:v>206085</c:v>
                </c:pt>
                <c:pt idx="2">
                  <c:v>226433</c:v>
                </c:pt>
                <c:pt idx="3">
                  <c:v>243074</c:v>
                </c:pt>
                <c:pt idx="4">
                  <c:v>252186</c:v>
                </c:pt>
                <c:pt idx="5">
                  <c:v>275118</c:v>
                </c:pt>
                <c:pt idx="6">
                  <c:v>287061</c:v>
                </c:pt>
                <c:pt idx="7">
                  <c:v>257889</c:v>
                </c:pt>
                <c:pt idx="8">
                  <c:v>217247</c:v>
                </c:pt>
                <c:pt idx="9">
                  <c:v>183731</c:v>
                </c:pt>
                <c:pt idx="10">
                  <c:v>163654</c:v>
                </c:pt>
                <c:pt idx="11">
                  <c:v>153463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509-47E6-A5FC-7F81A52AA4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229589</c:v>
                </c:pt>
                <c:pt idx="1">
                  <c:v>207215</c:v>
                </c:pt>
                <c:pt idx="2">
                  <c:v>226422</c:v>
                </c:pt>
                <c:pt idx="3">
                  <c:v>199968</c:v>
                </c:pt>
                <c:pt idx="4">
                  <c:v>276282</c:v>
                </c:pt>
                <c:pt idx="5">
                  <c:v>255126</c:v>
                </c:pt>
                <c:pt idx="6">
                  <c:v>303794</c:v>
                </c:pt>
                <c:pt idx="7">
                  <c:v>254801</c:v>
                </c:pt>
                <c:pt idx="8">
                  <c:v>242307</c:v>
                </c:pt>
                <c:pt idx="9">
                  <c:v>194272</c:v>
                </c:pt>
                <c:pt idx="10">
                  <c:v>173809</c:v>
                </c:pt>
                <c:pt idx="11">
                  <c:v>159972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C509-47E6-A5FC-7F81A52AA463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251677</c:v>
                </c:pt>
                <c:pt idx="1">
                  <c:v>187118</c:v>
                </c:pt>
                <c:pt idx="2">
                  <c:v>51281</c:v>
                </c:pt>
                <c:pt idx="3">
                  <c:v>9965</c:v>
                </c:pt>
                <c:pt idx="4">
                  <c:v>34104</c:v>
                </c:pt>
                <c:pt idx="5">
                  <c:v>96133</c:v>
                </c:pt>
                <c:pt idx="6">
                  <c:v>146826</c:v>
                </c:pt>
                <c:pt idx="7">
                  <c:v>111496</c:v>
                </c:pt>
                <c:pt idx="8">
                  <c:v>88477</c:v>
                </c:pt>
                <c:pt idx="9">
                  <c:v>36265</c:v>
                </c:pt>
                <c:pt idx="10">
                  <c:v>23192</c:v>
                </c:pt>
                <c:pt idx="11">
                  <c:v>35784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E4-40F6-81A2-3EEA07F49F01}"/>
            </c:ext>
          </c:extLst>
        </c:ser>
        <c:ser>
          <c:idx val="4"/>
          <c:order val="4"/>
          <c:tx>
            <c:strRef>
              <c:f>'5. Liczba umów na miesiąc'!$B$12</c:f>
              <c:strCache>
                <c:ptCount val="1"/>
                <c:pt idx="0">
                  <c:v>2021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miesiąc'!$C$12:$N$12</c:f>
              <c:numCache>
                <c:formatCode>_-* #\ ##0\ _z_ł_-;\-* #\ ##0\ _z_ł_-;_-* "-"??\ _z_ł_-;_-@_-</c:formatCode>
                <c:ptCount val="12"/>
                <c:pt idx="0">
                  <c:v>50156</c:v>
                </c:pt>
                <c:pt idx="1">
                  <c:v>71207</c:v>
                </c:pt>
                <c:pt idx="2">
                  <c:v>78360</c:v>
                </c:pt>
                <c:pt idx="3">
                  <c:v>84841</c:v>
                </c:pt>
                <c:pt idx="4">
                  <c:v>174540</c:v>
                </c:pt>
                <c:pt idx="5">
                  <c:v>239880</c:v>
                </c:pt>
                <c:pt idx="6">
                  <c:v>266953</c:v>
                </c:pt>
                <c:pt idx="7">
                  <c:v>273236</c:v>
                </c:pt>
                <c:pt idx="8">
                  <c:v>171845</c:v>
                </c:pt>
                <c:pt idx="9">
                  <c:v>123482</c:v>
                </c:pt>
                <c:pt idx="10">
                  <c:v>95151</c:v>
                </c:pt>
                <c:pt idx="11">
                  <c:v>78941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5B-4311-A31A-9ED8A8E0C9C7}"/>
            </c:ext>
          </c:extLst>
        </c:ser>
        <c:ser>
          <c:idx val="5"/>
          <c:order val="5"/>
          <c:tx>
            <c:strRef>
              <c:f>'5. Liczba umów na miesiąc'!$B$13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miesiąc'!$C$13:$N$13</c:f>
              <c:numCache>
                <c:formatCode>_-* #\ ##0\ _z_ł_-;\-* #\ ##0\ _z_ł_-;_-* "-"??\ _z_ł_-;_-@_-</c:formatCode>
                <c:ptCount val="12"/>
                <c:pt idx="0">
                  <c:v>149586</c:v>
                </c:pt>
                <c:pt idx="1">
                  <c:v>154198</c:v>
                </c:pt>
                <c:pt idx="2">
                  <c:v>124395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2D-4D93-AC55-FB321253E5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292864"/>
        <c:axId val="200218240"/>
      </c:bar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183935044636258E-2"/>
          <c:y val="3.873625907797721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miesiąc'!$A$39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8F-45B2-B6F1-E87C25332A63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F-45B2-B6F1-E87C25332A63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8F-45B2-B6F1-E87C25332A63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8F-45B2-B6F1-E87C25332A63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8F-45B2-B6F1-E87C25332A63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8F-45B2-B6F1-E87C25332A63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miesiąc'!$A$38:$M$38</c:f>
              <c:strCache>
                <c:ptCount val="13"/>
                <c:pt idx="0">
                  <c:v>2019</c:v>
                </c:pt>
                <c:pt idx="1">
                  <c:v>Styczeń</c:v>
                </c:pt>
                <c:pt idx="2">
                  <c:v>Luty</c:v>
                </c:pt>
                <c:pt idx="3">
                  <c:v>Marzec</c:v>
                </c:pt>
                <c:pt idx="4">
                  <c:v>Kwiecień</c:v>
                </c:pt>
                <c:pt idx="5">
                  <c:v>Maj</c:v>
                </c:pt>
                <c:pt idx="6">
                  <c:v>Czerwiec</c:v>
                </c:pt>
                <c:pt idx="7">
                  <c:v>Lipiec</c:v>
                </c:pt>
                <c:pt idx="8">
                  <c:v>Sierpień</c:v>
                </c:pt>
                <c:pt idx="9">
                  <c:v>Wrzesień</c:v>
                </c:pt>
                <c:pt idx="10">
                  <c:v>Październik</c:v>
                </c:pt>
                <c:pt idx="11">
                  <c:v>Listopad</c:v>
                </c:pt>
                <c:pt idx="12">
                  <c:v>Grudzień</c:v>
                </c:pt>
              </c:strCache>
            </c:strRef>
          </c:cat>
          <c:val>
            <c:numRef>
              <c:f>'5. Liczba umów na miesiąc'!$B$39:$M$39</c:f>
              <c:numCache>
                <c:formatCode>_(* #\ ##0.00_);_(* \(#\ ##0.00\);_(* "-"??_);_(@_)</c:formatCode>
                <c:ptCount val="12"/>
                <c:pt idx="0">
                  <c:v>2.8643088214609946</c:v>
                </c:pt>
                <c:pt idx="1">
                  <c:v>2.8781018485219017</c:v>
                </c:pt>
                <c:pt idx="2">
                  <c:v>3.3470054319954992</c:v>
                </c:pt>
                <c:pt idx="3">
                  <c:v>3.136231163725911</c:v>
                </c:pt>
                <c:pt idx="4">
                  <c:v>3.3177052120063366</c:v>
                </c:pt>
                <c:pt idx="5">
                  <c:v>2.9715658075691991</c:v>
                </c:pt>
                <c:pt idx="6">
                  <c:v>2.4457387169251574</c:v>
                </c:pt>
                <c:pt idx="7">
                  <c:v>2.5310932478448449</c:v>
                </c:pt>
                <c:pt idx="8">
                  <c:v>3.0180851394310921</c:v>
                </c:pt>
                <c:pt idx="9">
                  <c:v>3.163600705424471</c:v>
                </c:pt>
                <c:pt idx="10">
                  <c:v>3.0123594367338669</c:v>
                </c:pt>
                <c:pt idx="11">
                  <c:v>2.937066345910357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F8F-45B2-B6F1-E87C25332A63}"/>
            </c:ext>
          </c:extLst>
        </c:ser>
        <c:ser>
          <c:idx val="1"/>
          <c:order val="1"/>
          <c:tx>
            <c:strRef>
              <c:f>'5. Liczba umów na miesiąc'!$A$40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miesiąc'!$A$38:$M$38</c:f>
              <c:strCache>
                <c:ptCount val="13"/>
                <c:pt idx="0">
                  <c:v>2019</c:v>
                </c:pt>
                <c:pt idx="1">
                  <c:v>Styczeń</c:v>
                </c:pt>
                <c:pt idx="2">
                  <c:v>Luty</c:v>
                </c:pt>
                <c:pt idx="3">
                  <c:v>Marzec</c:v>
                </c:pt>
                <c:pt idx="4">
                  <c:v>Kwiecień</c:v>
                </c:pt>
                <c:pt idx="5">
                  <c:v>Maj</c:v>
                </c:pt>
                <c:pt idx="6">
                  <c:v>Czerwiec</c:v>
                </c:pt>
                <c:pt idx="7">
                  <c:v>Lipiec</c:v>
                </c:pt>
                <c:pt idx="8">
                  <c:v>Sierpień</c:v>
                </c:pt>
                <c:pt idx="9">
                  <c:v>Wrzesień</c:v>
                </c:pt>
                <c:pt idx="10">
                  <c:v>Październik</c:v>
                </c:pt>
                <c:pt idx="11">
                  <c:v>Listopad</c:v>
                </c:pt>
                <c:pt idx="12">
                  <c:v>Grudzień</c:v>
                </c:pt>
              </c:strCache>
            </c:strRef>
          </c:cat>
          <c:val>
            <c:numRef>
              <c:f>'5. Liczba umów na miesiąc'!$B$40:$M$40</c:f>
              <c:numCache>
                <c:formatCode>_(* #\ ##0.00_);_(* \(#\ ##0.00\);_(* "-"??_);_(@_)</c:formatCode>
                <c:ptCount val="12"/>
                <c:pt idx="0">
                  <c:v>2.7678083313388844</c:v>
                </c:pt>
                <c:pt idx="1">
                  <c:v>2.9334158235679451</c:v>
                </c:pt>
                <c:pt idx="2">
                  <c:v>3.1538954127711065</c:v>
                </c:pt>
                <c:pt idx="3">
                  <c:v>2.9811374313994916</c:v>
                </c:pt>
                <c:pt idx="4">
                  <c:v>3.2410888391901214</c:v>
                </c:pt>
                <c:pt idx="5">
                  <c:v>2.9903459606423426</c:v>
                </c:pt>
                <c:pt idx="6">
                  <c:v>2.5758880516684606</c:v>
                </c:pt>
                <c:pt idx="7">
                  <c:v>2.632834281415648</c:v>
                </c:pt>
                <c:pt idx="8">
                  <c:v>3.1308648680994442</c:v>
                </c:pt>
                <c:pt idx="9">
                  <c:v>3.4846922947134669</c:v>
                </c:pt>
                <c:pt idx="10">
                  <c:v>3.4270900802913462</c:v>
                </c:pt>
                <c:pt idx="11">
                  <c:v>3.1123919120569781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F8F-45B2-B6F1-E87C25332A63}"/>
            </c:ext>
          </c:extLst>
        </c:ser>
        <c:ser>
          <c:idx val="2"/>
          <c:order val="2"/>
          <c:tx>
            <c:strRef>
              <c:f>'5. Liczba umów na miesiąc'!$A$41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miesiąc'!$A$38:$M$38</c:f>
              <c:strCache>
                <c:ptCount val="13"/>
                <c:pt idx="0">
                  <c:v>2019</c:v>
                </c:pt>
                <c:pt idx="1">
                  <c:v>Styczeń</c:v>
                </c:pt>
                <c:pt idx="2">
                  <c:v>Luty</c:v>
                </c:pt>
                <c:pt idx="3">
                  <c:v>Marzec</c:v>
                </c:pt>
                <c:pt idx="4">
                  <c:v>Kwiecień</c:v>
                </c:pt>
                <c:pt idx="5">
                  <c:v>Maj</c:v>
                </c:pt>
                <c:pt idx="6">
                  <c:v>Czerwiec</c:v>
                </c:pt>
                <c:pt idx="7">
                  <c:v>Lipiec</c:v>
                </c:pt>
                <c:pt idx="8">
                  <c:v>Sierpień</c:v>
                </c:pt>
                <c:pt idx="9">
                  <c:v>Wrzesień</c:v>
                </c:pt>
                <c:pt idx="10">
                  <c:v>Październik</c:v>
                </c:pt>
                <c:pt idx="11">
                  <c:v>Listopad</c:v>
                </c:pt>
                <c:pt idx="12">
                  <c:v>Grudzień</c:v>
                </c:pt>
              </c:strCache>
            </c:strRef>
          </c:cat>
          <c:val>
            <c:numRef>
              <c:f>'5. Liczba umów na miesiąc'!$B$41:$M$41</c:f>
              <c:numCache>
                <c:formatCode>_(* #\ ##0.00_);_(* \(#\ ##0.00\);_(* "-"??_);_(@_)</c:formatCode>
                <c:ptCount val="12"/>
                <c:pt idx="0">
                  <c:v>2.8767928777075555</c:v>
                </c:pt>
                <c:pt idx="1">
                  <c:v>3.0238254952585479</c:v>
                </c:pt>
                <c:pt idx="2">
                  <c:v>3.1378620452076214</c:v>
                </c:pt>
                <c:pt idx="3">
                  <c:v>3.0091614658345334</c:v>
                </c:pt>
                <c:pt idx="4">
                  <c:v>2.9101497745057587</c:v>
                </c:pt>
                <c:pt idx="5">
                  <c:v>2.9747144548184035</c:v>
                </c:pt>
                <c:pt idx="6">
                  <c:v>2.5180582894988053</c:v>
                </c:pt>
                <c:pt idx="7">
                  <c:v>2.6597462333350341</c:v>
                </c:pt>
                <c:pt idx="8">
                  <c:v>3.089188508792565</c:v>
                </c:pt>
                <c:pt idx="9">
                  <c:v>3.4573124279360896</c:v>
                </c:pt>
                <c:pt idx="10">
                  <c:v>3.1441755029946665</c:v>
                </c:pt>
                <c:pt idx="11">
                  <c:v>2.9672942764983872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F8F-45B2-B6F1-E87C25332A63}"/>
            </c:ext>
          </c:extLst>
        </c:ser>
        <c:ser>
          <c:idx val="3"/>
          <c:order val="3"/>
          <c:tx>
            <c:strRef>
              <c:f>'5. Liczba umów na miesiąc'!$A$42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miesiąc'!$A$38:$M$38</c:f>
              <c:strCache>
                <c:ptCount val="13"/>
                <c:pt idx="0">
                  <c:v>2019</c:v>
                </c:pt>
                <c:pt idx="1">
                  <c:v>Styczeń</c:v>
                </c:pt>
                <c:pt idx="2">
                  <c:v>Luty</c:v>
                </c:pt>
                <c:pt idx="3">
                  <c:v>Marzec</c:v>
                </c:pt>
                <c:pt idx="4">
                  <c:v>Kwiecień</c:v>
                </c:pt>
                <c:pt idx="5">
                  <c:v>Maj</c:v>
                </c:pt>
                <c:pt idx="6">
                  <c:v>Czerwiec</c:v>
                </c:pt>
                <c:pt idx="7">
                  <c:v>Lipiec</c:v>
                </c:pt>
                <c:pt idx="8">
                  <c:v>Sierpień</c:v>
                </c:pt>
                <c:pt idx="9">
                  <c:v>Wrzesień</c:v>
                </c:pt>
                <c:pt idx="10">
                  <c:v>Październik</c:v>
                </c:pt>
                <c:pt idx="11">
                  <c:v>Listopad</c:v>
                </c:pt>
                <c:pt idx="12">
                  <c:v>Grudzień</c:v>
                </c:pt>
              </c:strCache>
            </c:strRef>
          </c:cat>
          <c:val>
            <c:numRef>
              <c:f>'5. Liczba umów na miesiąc'!$B$42:$M$42</c:f>
              <c:numCache>
                <c:formatCode>_(* #\ ##0.00_);_(* \(#\ ##0.00\);_(* "-"??_);_(@_)</c:formatCode>
                <c:ptCount val="12"/>
                <c:pt idx="0">
                  <c:v>2.7344056071869898</c:v>
                </c:pt>
                <c:pt idx="1">
                  <c:v>2.8649835932406291</c:v>
                </c:pt>
                <c:pt idx="2">
                  <c:v>2.6586455022327957</c:v>
                </c:pt>
                <c:pt idx="3">
                  <c:v>2.2543903662819869</c:v>
                </c:pt>
                <c:pt idx="4">
                  <c:v>2.5847701149425286</c:v>
                </c:pt>
                <c:pt idx="5">
                  <c:v>2.2264779004088084</c:v>
                </c:pt>
                <c:pt idx="6">
                  <c:v>2.4059839537956491</c:v>
                </c:pt>
                <c:pt idx="7">
                  <c:v>2.5094980985864965</c:v>
                </c:pt>
                <c:pt idx="8">
                  <c:v>2.6745255829198551</c:v>
                </c:pt>
                <c:pt idx="9">
                  <c:v>2.6562250103405489</c:v>
                </c:pt>
                <c:pt idx="10">
                  <c:v>2.4399361848913417</c:v>
                </c:pt>
                <c:pt idx="11">
                  <c:v>2.2487983456293317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77-47B7-9A11-F4B1454E44E2}"/>
            </c:ext>
          </c:extLst>
        </c:ser>
        <c:ser>
          <c:idx val="4"/>
          <c:order val="4"/>
          <c:tx>
            <c:strRef>
              <c:f>'5. Liczba umów na miesiąc'!$A$43</c:f>
              <c:strCache>
                <c:ptCount val="1"/>
                <c:pt idx="0">
                  <c:v>2021</c:v>
                </c:pt>
              </c:strCache>
            </c:strRef>
          </c:tx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miesiąc'!$A$38:$M$38</c:f>
              <c:strCache>
                <c:ptCount val="13"/>
                <c:pt idx="0">
                  <c:v>2019</c:v>
                </c:pt>
                <c:pt idx="1">
                  <c:v>Styczeń</c:v>
                </c:pt>
                <c:pt idx="2">
                  <c:v>Luty</c:v>
                </c:pt>
                <c:pt idx="3">
                  <c:v>Marzec</c:v>
                </c:pt>
                <c:pt idx="4">
                  <c:v>Kwiecień</c:v>
                </c:pt>
                <c:pt idx="5">
                  <c:v>Maj</c:v>
                </c:pt>
                <c:pt idx="6">
                  <c:v>Czerwiec</c:v>
                </c:pt>
                <c:pt idx="7">
                  <c:v>Lipiec</c:v>
                </c:pt>
                <c:pt idx="8">
                  <c:v>Sierpień</c:v>
                </c:pt>
                <c:pt idx="9">
                  <c:v>Wrzesień</c:v>
                </c:pt>
                <c:pt idx="10">
                  <c:v>Październik</c:v>
                </c:pt>
                <c:pt idx="11">
                  <c:v>Listopad</c:v>
                </c:pt>
                <c:pt idx="12">
                  <c:v>Grudzień</c:v>
                </c:pt>
              </c:strCache>
            </c:strRef>
          </c:cat>
          <c:val>
            <c:numRef>
              <c:f>'5. Liczba umów na miesiąc'!$B$43:$M$43</c:f>
              <c:numCache>
                <c:formatCode>_(* #\ ##0.00_);_(* \(#\ ##0.00\);_(* "-"??_);_(@_)</c:formatCode>
                <c:ptCount val="12"/>
                <c:pt idx="0">
                  <c:v>2.0786346598612329</c:v>
                </c:pt>
                <c:pt idx="1">
                  <c:v>2.0501074332579661</c:v>
                </c:pt>
                <c:pt idx="2">
                  <c:v>1.9461842776927003</c:v>
                </c:pt>
                <c:pt idx="3">
                  <c:v>2.0660765431807735</c:v>
                </c:pt>
                <c:pt idx="4">
                  <c:v>2.3482811962873842</c:v>
                </c:pt>
                <c:pt idx="5">
                  <c:v>2.5730531932632985</c:v>
                </c:pt>
                <c:pt idx="6">
                  <c:v>2.4965555734530049</c:v>
                </c:pt>
                <c:pt idx="7">
                  <c:v>2.5735225226544087</c:v>
                </c:pt>
                <c:pt idx="8">
                  <c:v>3.1707236172131865</c:v>
                </c:pt>
                <c:pt idx="9">
                  <c:v>3.7331108987544743</c:v>
                </c:pt>
                <c:pt idx="10">
                  <c:v>3.1567823774842094</c:v>
                </c:pt>
                <c:pt idx="11">
                  <c:v>2.6987116960768169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77-48A8-A65D-635D41699B22}"/>
            </c:ext>
          </c:extLst>
        </c:ser>
        <c:ser>
          <c:idx val="5"/>
          <c:order val="5"/>
          <c:tx>
            <c:strRef>
              <c:f>'5. Liczba umów na miesiąc'!$A$44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miesiąc'!$A$38:$M$38</c:f>
              <c:strCache>
                <c:ptCount val="13"/>
                <c:pt idx="0">
                  <c:v>2019</c:v>
                </c:pt>
                <c:pt idx="1">
                  <c:v>Styczeń</c:v>
                </c:pt>
                <c:pt idx="2">
                  <c:v>Luty</c:v>
                </c:pt>
                <c:pt idx="3">
                  <c:v>Marzec</c:v>
                </c:pt>
                <c:pt idx="4">
                  <c:v>Kwiecień</c:v>
                </c:pt>
                <c:pt idx="5">
                  <c:v>Maj</c:v>
                </c:pt>
                <c:pt idx="6">
                  <c:v>Czerwiec</c:v>
                </c:pt>
                <c:pt idx="7">
                  <c:v>Lipiec</c:v>
                </c:pt>
                <c:pt idx="8">
                  <c:v>Sierpień</c:v>
                </c:pt>
                <c:pt idx="9">
                  <c:v>Wrzesień</c:v>
                </c:pt>
                <c:pt idx="10">
                  <c:v>Październik</c:v>
                </c:pt>
                <c:pt idx="11">
                  <c:v>Listopad</c:v>
                </c:pt>
                <c:pt idx="12">
                  <c:v>Grudzień</c:v>
                </c:pt>
              </c:strCache>
            </c:strRef>
          </c:cat>
          <c:val>
            <c:numRef>
              <c:f>'5. Liczba umów na miesiąc'!$B$44:$M$44</c:f>
              <c:numCache>
                <c:formatCode>_(* #\ ##0.00_);_(* \(#\ ##0.00\);_(* "-"??_);_(@_)</c:formatCode>
                <c:ptCount val="12"/>
                <c:pt idx="0">
                  <c:v>2.463004559250197</c:v>
                </c:pt>
                <c:pt idx="1">
                  <c:v>2.4950972126746134</c:v>
                </c:pt>
                <c:pt idx="2">
                  <c:v>2.7890027734233689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98-42DA-94A1-723F7538CF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  <c:max val="3.8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33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964121175631187E-2"/>
          <c:y val="3.8736115600207829E-2"/>
          <c:w val="0.86174541084611256"/>
          <c:h val="0.91302755074014796"/>
        </c:manualLayout>
      </c:layout>
      <c:lineChart>
        <c:grouping val="standar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309D-4DE9-BAFB-EAA001A536E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309D-4DE9-BAFB-EAA001A536E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309D-4DE9-BAFB-EAA001A536E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309D-4DE9-BAFB-EAA001A536E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309D-4DE9-BAFB-EAA001A536E7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309D-4DE9-BAFB-EAA001A536E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309D-4DE9-BAFB-EAA001A536E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309D-4DE9-BAFB-EAA001A536E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309D-4DE9-BAFB-EAA001A536E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309D-4DE9-BAFB-EAA001A536E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309D-4DE9-BAFB-EAA001A536E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309D-4DE9-BAFB-EAA001A536E7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166836</c:v>
                </c:pt>
                <c:pt idx="2">
                  <c:v>200847</c:v>
                </c:pt>
                <c:pt idx="3">
                  <c:v>177052</c:v>
                </c:pt>
                <c:pt idx="4">
                  <c:v>215253</c:v>
                </c:pt>
                <c:pt idx="5">
                  <c:v>246499</c:v>
                </c:pt>
                <c:pt idx="6">
                  <c:v>275058</c:v>
                </c:pt>
                <c:pt idx="7">
                  <c:v>250794</c:v>
                </c:pt>
                <c:pt idx="8">
                  <c:v>193142</c:v>
                </c:pt>
                <c:pt idx="9">
                  <c:v>197328</c:v>
                </c:pt>
                <c:pt idx="10">
                  <c:v>177678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309D-4DE9-BAFB-EAA001A536E7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238161</c:v>
                </c:pt>
                <c:pt idx="1">
                  <c:v>206085</c:v>
                </c:pt>
                <c:pt idx="2">
                  <c:v>226433</c:v>
                </c:pt>
                <c:pt idx="3">
                  <c:v>243074</c:v>
                </c:pt>
                <c:pt idx="4">
                  <c:v>252186</c:v>
                </c:pt>
                <c:pt idx="5">
                  <c:v>275118</c:v>
                </c:pt>
                <c:pt idx="6">
                  <c:v>287061</c:v>
                </c:pt>
                <c:pt idx="7">
                  <c:v>257889</c:v>
                </c:pt>
                <c:pt idx="8">
                  <c:v>217247</c:v>
                </c:pt>
                <c:pt idx="9">
                  <c:v>183731</c:v>
                </c:pt>
                <c:pt idx="10">
                  <c:v>163654</c:v>
                </c:pt>
                <c:pt idx="11">
                  <c:v>153463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309D-4DE9-BAFB-EAA001A536E7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229589</c:v>
                </c:pt>
                <c:pt idx="1">
                  <c:v>207215</c:v>
                </c:pt>
                <c:pt idx="2">
                  <c:v>226422</c:v>
                </c:pt>
                <c:pt idx="3">
                  <c:v>199968</c:v>
                </c:pt>
                <c:pt idx="4">
                  <c:v>276282</c:v>
                </c:pt>
                <c:pt idx="5">
                  <c:v>255126</c:v>
                </c:pt>
                <c:pt idx="6">
                  <c:v>303794</c:v>
                </c:pt>
                <c:pt idx="7">
                  <c:v>254801</c:v>
                </c:pt>
                <c:pt idx="8">
                  <c:v>242307</c:v>
                </c:pt>
                <c:pt idx="9">
                  <c:v>194272</c:v>
                </c:pt>
                <c:pt idx="10">
                  <c:v>173809</c:v>
                </c:pt>
                <c:pt idx="11">
                  <c:v>159972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309D-4DE9-BAFB-EAA001A536E7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251677</c:v>
                </c:pt>
                <c:pt idx="1">
                  <c:v>187118</c:v>
                </c:pt>
                <c:pt idx="2">
                  <c:v>51281</c:v>
                </c:pt>
                <c:pt idx="3">
                  <c:v>9965</c:v>
                </c:pt>
                <c:pt idx="4">
                  <c:v>34104</c:v>
                </c:pt>
                <c:pt idx="5">
                  <c:v>96133</c:v>
                </c:pt>
                <c:pt idx="6">
                  <c:v>146826</c:v>
                </c:pt>
                <c:pt idx="7">
                  <c:v>111496</c:v>
                </c:pt>
                <c:pt idx="8">
                  <c:v>88477</c:v>
                </c:pt>
                <c:pt idx="9">
                  <c:v>36265</c:v>
                </c:pt>
                <c:pt idx="10">
                  <c:v>23192</c:v>
                </c:pt>
                <c:pt idx="11">
                  <c:v>35784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309D-4DE9-BAFB-EAA001A536E7}"/>
            </c:ext>
          </c:extLst>
        </c:ser>
        <c:ser>
          <c:idx val="4"/>
          <c:order val="4"/>
          <c:tx>
            <c:strRef>
              <c:f>'5. Liczba umów na miesiąc'!$B$12</c:f>
              <c:strCache>
                <c:ptCount val="1"/>
                <c:pt idx="0">
                  <c:v>2021</c:v>
                </c:pt>
              </c:strCache>
            </c:strRef>
          </c:tx>
          <c:marker>
            <c:symbol val="none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miesiąc'!$C$12:$N$12</c:f>
              <c:numCache>
                <c:formatCode>_-* #\ ##0\ _z_ł_-;\-* #\ ##0\ _z_ł_-;_-* "-"??\ _z_ł_-;_-@_-</c:formatCode>
                <c:ptCount val="12"/>
                <c:pt idx="0">
                  <c:v>50156</c:v>
                </c:pt>
                <c:pt idx="1">
                  <c:v>71207</c:v>
                </c:pt>
                <c:pt idx="2">
                  <c:v>78360</c:v>
                </c:pt>
                <c:pt idx="3">
                  <c:v>84841</c:v>
                </c:pt>
                <c:pt idx="4">
                  <c:v>174540</c:v>
                </c:pt>
                <c:pt idx="5">
                  <c:v>239880</c:v>
                </c:pt>
                <c:pt idx="6">
                  <c:v>266953</c:v>
                </c:pt>
                <c:pt idx="7">
                  <c:v>273236</c:v>
                </c:pt>
                <c:pt idx="8">
                  <c:v>171845</c:v>
                </c:pt>
                <c:pt idx="9">
                  <c:v>123482</c:v>
                </c:pt>
                <c:pt idx="10">
                  <c:v>95151</c:v>
                </c:pt>
                <c:pt idx="11">
                  <c:v>78941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309D-4DE9-BAFB-EAA001A536E7}"/>
            </c:ext>
          </c:extLst>
        </c:ser>
        <c:ser>
          <c:idx val="5"/>
          <c:order val="5"/>
          <c:tx>
            <c:strRef>
              <c:f>'5. Liczba umów na miesiąc'!$B$13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miesiąc'!$C$13:$N$13</c:f>
              <c:numCache>
                <c:formatCode>_-* #\ ##0\ _z_ł_-;\-* #\ ##0\ _z_ł_-;_-* "-"??\ _z_ł_-;_-@_-</c:formatCode>
                <c:ptCount val="12"/>
                <c:pt idx="0">
                  <c:v>149586</c:v>
                </c:pt>
                <c:pt idx="1">
                  <c:v>154198</c:v>
                </c:pt>
                <c:pt idx="2">
                  <c:v>124395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71-45BC-A59C-676C6C5855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292864"/>
        <c:axId val="200218240"/>
      </c:line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0</xdr:row>
      <xdr:rowOff>0</xdr:rowOff>
    </xdr:from>
    <xdr:to>
      <xdr:col>1</xdr:col>
      <xdr:colOff>3166110</xdr:colOff>
      <xdr:row>7</xdr:row>
      <xdr:rowOff>189738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0"/>
          <a:ext cx="2880360" cy="1542288"/>
        </a:xfrm>
        <a:prstGeom prst="rect">
          <a:avLst/>
        </a:prstGeom>
      </xdr:spPr>
    </xdr:pic>
    <xdr:clientData/>
  </xdr:twoCellAnchor>
  <xdr:twoCellAnchor editAs="oneCell">
    <xdr:from>
      <xdr:col>1</xdr:col>
      <xdr:colOff>3140850</xdr:colOff>
      <xdr:row>0</xdr:row>
      <xdr:rowOff>0</xdr:rowOff>
    </xdr:from>
    <xdr:to>
      <xdr:col>1</xdr:col>
      <xdr:colOff>6356490</xdr:colOff>
      <xdr:row>7</xdr:row>
      <xdr:rowOff>189738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0450" y="0"/>
          <a:ext cx="3215640" cy="15422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571501</xdr:colOff>
      <xdr:row>16</xdr:row>
      <xdr:rowOff>153955</xdr:rowOff>
    </xdr:from>
    <xdr:to>
      <xdr:col>7</xdr:col>
      <xdr:colOff>381000</xdr:colOff>
      <xdr:row>41</xdr:row>
      <xdr:rowOff>11205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31754</xdr:colOff>
      <xdr:row>18</xdr:row>
      <xdr:rowOff>99476</xdr:rowOff>
    </xdr:from>
    <xdr:to>
      <xdr:col>11</xdr:col>
      <xdr:colOff>21167</xdr:colOff>
      <xdr:row>40</xdr:row>
      <xdr:rowOff>95245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25399</xdr:colOff>
      <xdr:row>18</xdr:row>
      <xdr:rowOff>110066</xdr:rowOff>
    </xdr:from>
    <xdr:to>
      <xdr:col>25</xdr:col>
      <xdr:colOff>40822</xdr:colOff>
      <xdr:row>41</xdr:row>
      <xdr:rowOff>40822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814914</xdr:colOff>
      <xdr:row>19</xdr:row>
      <xdr:rowOff>105835</xdr:rowOff>
    </xdr:from>
    <xdr:to>
      <xdr:col>28</xdr:col>
      <xdr:colOff>43542</xdr:colOff>
      <xdr:row>41</xdr:row>
      <xdr:rowOff>127002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105822</xdr:rowOff>
    </xdr:from>
    <xdr:to>
      <xdr:col>10</xdr:col>
      <xdr:colOff>846667</xdr:colOff>
      <xdr:row>41</xdr:row>
      <xdr:rowOff>105823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105837</xdr:colOff>
      <xdr:row>19</xdr:row>
      <xdr:rowOff>7415</xdr:rowOff>
    </xdr:from>
    <xdr:to>
      <xdr:col>18</xdr:col>
      <xdr:colOff>42334</xdr:colOff>
      <xdr:row>39</xdr:row>
      <xdr:rowOff>75151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74086</xdr:colOff>
      <xdr:row>19</xdr:row>
      <xdr:rowOff>39182</xdr:rowOff>
    </xdr:from>
    <xdr:to>
      <xdr:col>34</xdr:col>
      <xdr:colOff>618067</xdr:colOff>
      <xdr:row>39</xdr:row>
      <xdr:rowOff>106918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200837</xdr:colOff>
      <xdr:row>16</xdr:row>
      <xdr:rowOff>127556</xdr:rowOff>
    </xdr:from>
    <xdr:to>
      <xdr:col>23</xdr:col>
      <xdr:colOff>364727</xdr:colOff>
      <xdr:row>45</xdr:row>
      <xdr:rowOff>20613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557892</xdr:colOff>
      <xdr:row>16</xdr:row>
      <xdr:rowOff>112631</xdr:rowOff>
    </xdr:from>
    <xdr:to>
      <xdr:col>11</xdr:col>
      <xdr:colOff>737202</xdr:colOff>
      <xdr:row>45</xdr:row>
      <xdr:rowOff>5688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0</xdr:colOff>
      <xdr:row>49</xdr:row>
      <xdr:rowOff>0</xdr:rowOff>
    </xdr:from>
    <xdr:to>
      <xdr:col>23</xdr:col>
      <xdr:colOff>163890</xdr:colOff>
      <xdr:row>77</xdr:row>
      <xdr:rowOff>69950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38FA0C55-89F2-4A84-B5C8-4F059D3173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Pakiet 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Pakiet 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Pakiet 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0"/>
  <sheetViews>
    <sheetView zoomScaleNormal="100" workbookViewId="0">
      <selection activeCell="B1" sqref="B1:B1048576"/>
    </sheetView>
  </sheetViews>
  <sheetFormatPr defaultColWidth="9.140625" defaultRowHeight="15"/>
  <cols>
    <col min="1" max="1" width="9.140625" style="2"/>
    <col min="2" max="2" width="101" style="15" customWidth="1"/>
    <col min="3" max="16384" width="9.140625" style="2"/>
  </cols>
  <sheetData>
    <row r="1" spans="2:53" ht="16.5" customHeight="1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3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4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4" t="s">
        <v>232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colBreaks count="1" manualBreakCount="1">
    <brk id="2" max="4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topLeftCell="A4" zoomScaleNormal="100" workbookViewId="0">
      <selection activeCell="B24" sqref="B24"/>
    </sheetView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6"/>
      <c r="B7" s="17" t="s">
        <v>3</v>
      </c>
      <c r="C7" s="16"/>
      <c r="D7" s="16"/>
      <c r="E7" s="16"/>
      <c r="F7" s="16"/>
    </row>
    <row r="8" spans="1:6" s="6" customFormat="1" ht="25.5">
      <c r="A8" s="16"/>
      <c r="B8" s="17" t="s">
        <v>4</v>
      </c>
      <c r="C8" s="16"/>
      <c r="D8" s="16"/>
      <c r="E8" s="16"/>
      <c r="F8" s="16"/>
    </row>
    <row r="9" spans="1:6" s="6" customFormat="1" ht="25.5">
      <c r="A9" s="16"/>
      <c r="B9" s="17" t="s">
        <v>83</v>
      </c>
      <c r="C9" s="16"/>
      <c r="D9" s="16"/>
      <c r="E9" s="16"/>
      <c r="F9" s="16"/>
    </row>
    <row r="10" spans="1:6" s="6" customFormat="1" ht="25.5">
      <c r="A10" s="16"/>
      <c r="B10" s="17" t="s">
        <v>84</v>
      </c>
      <c r="C10" s="16"/>
      <c r="D10" s="16"/>
      <c r="E10" s="16"/>
      <c r="F10" s="16"/>
    </row>
    <row r="11" spans="1:6" s="6" customFormat="1" ht="25.5">
      <c r="A11" s="16"/>
      <c r="B11" s="17" t="s">
        <v>85</v>
      </c>
      <c r="C11" s="16"/>
      <c r="D11" s="16"/>
      <c r="E11" s="16"/>
      <c r="F11" s="16"/>
    </row>
    <row r="12" spans="1:6" s="6" customFormat="1" ht="25.5">
      <c r="A12" s="16"/>
      <c r="B12" s="17" t="s">
        <v>82</v>
      </c>
      <c r="C12" s="16"/>
      <c r="D12" s="16"/>
      <c r="E12" s="16"/>
      <c r="F12" s="16"/>
    </row>
    <row r="13" spans="1:6" s="6" customFormat="1" ht="25.5">
      <c r="A13" s="16"/>
      <c r="B13" s="17" t="s">
        <v>81</v>
      </c>
      <c r="C13" s="16"/>
      <c r="D13" s="16"/>
      <c r="E13" s="16"/>
      <c r="F13" s="16"/>
    </row>
    <row r="14" spans="1:6" ht="25.5">
      <c r="A14" s="16"/>
      <c r="B14" s="17"/>
      <c r="C14" s="16"/>
      <c r="D14" s="16"/>
      <c r="E14" s="16"/>
      <c r="F14" s="16"/>
    </row>
    <row r="15" spans="1:6" ht="25.5">
      <c r="A15" s="16"/>
      <c r="B15" s="17"/>
      <c r="C15" s="16"/>
      <c r="D15" s="16"/>
      <c r="E15" s="16"/>
      <c r="F15" s="16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Umowy OT'!A1" tooltip="Szkody - trend" display="2. Liczba umów OT" xr:uid="{00000000-0004-0000-0100-000002000000}"/>
    <hyperlink ref="B11" location="'4. Umowy i Podróżni PUNPUT'!A1" tooltip="Szkody - trend" display="4. Liczba umów i podróżnych PUNPUT" xr:uid="{00000000-0004-0000-0100-000003000000}"/>
    <hyperlink ref="B12" location="'5. Liczba umów na miesiąc'!A1" tooltip="Szkody - trend" display="5. Liczba umów w podziale na miesiące" xr:uid="{00000000-0004-0000-0100-000004000000}"/>
    <hyperlink ref="B13" location="'6. Niewypłacalności'!A1" tooltip="Szkody - trend" display="6. Niewypłacalności" xr:uid="{00000000-0004-0000-0100-000005000000}"/>
    <hyperlink ref="B10" location="'3. Podróżni OT'!A1" tooltip="Szkody - trend" display="3. Liczba podróżnych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6"/>
  <sheetViews>
    <sheetView topLeftCell="A4" zoomScale="90" zoomScaleNormal="90" workbookViewId="0">
      <selection activeCell="B10" sqref="B10"/>
    </sheetView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65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6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66" t="s">
        <v>86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66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66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67" t="s">
        <v>235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66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66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71" t="s">
        <v>87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68" t="s">
        <v>74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69" t="s">
        <v>75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70" t="s">
        <v>76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69" t="s">
        <v>77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66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66" t="s">
        <v>88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69" t="s">
        <v>55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69" t="s">
        <v>56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69" t="s">
        <v>66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69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69" t="s">
        <v>68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69" t="s">
        <v>57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69" t="s">
        <v>58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69" t="s">
        <v>89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69" t="s">
        <v>59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69" t="s">
        <v>60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69" t="s">
        <v>61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69" t="s">
        <v>62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69" t="s">
        <v>69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69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68" t="s">
        <v>90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68" t="s">
        <v>91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B2:P35"/>
  <sheetViews>
    <sheetView showGridLines="0" topLeftCell="A10" zoomScale="85" zoomScaleNormal="85" workbookViewId="0">
      <selection activeCell="K21" sqref="K21"/>
    </sheetView>
  </sheetViews>
  <sheetFormatPr defaultColWidth="9.140625" defaultRowHeight="15"/>
  <cols>
    <col min="1" max="1" width="9.140625" style="169"/>
    <col min="2" max="2" width="12.140625" style="169" customWidth="1"/>
    <col min="3" max="6" width="25.7109375" style="169" customWidth="1"/>
    <col min="7" max="7" width="9.140625" style="169" customWidth="1"/>
    <col min="8" max="21" width="9.140625" style="169"/>
    <col min="22" max="23" width="9.28515625" style="169" customWidth="1"/>
    <col min="24" max="16384" width="9.140625" style="169"/>
  </cols>
  <sheetData>
    <row r="2" spans="2:10">
      <c r="B2" s="24" t="s">
        <v>5</v>
      </c>
      <c r="J2" s="170"/>
    </row>
    <row r="4" spans="2:10">
      <c r="B4" s="171" t="s">
        <v>105</v>
      </c>
    </row>
    <row r="5" spans="2:10">
      <c r="B5" s="171"/>
    </row>
    <row r="6" spans="2:10">
      <c r="C6" s="198" t="s">
        <v>47</v>
      </c>
      <c r="D6" s="200" t="s">
        <v>48</v>
      </c>
      <c r="E6" s="200" t="s">
        <v>49</v>
      </c>
      <c r="F6" s="202" t="s">
        <v>50</v>
      </c>
    </row>
    <row r="7" spans="2:10">
      <c r="C7" s="199"/>
      <c r="D7" s="201"/>
      <c r="E7" s="201"/>
      <c r="F7" s="203"/>
    </row>
    <row r="8" spans="2:10">
      <c r="B8" s="172">
        <v>2017</v>
      </c>
      <c r="C8" s="173">
        <v>11186</v>
      </c>
      <c r="D8" s="173">
        <v>11592</v>
      </c>
      <c r="E8" s="173">
        <v>11687</v>
      </c>
      <c r="F8" s="174">
        <v>11595</v>
      </c>
      <c r="G8" s="175"/>
      <c r="H8" s="176"/>
    </row>
    <row r="9" spans="2:10">
      <c r="B9" s="172">
        <v>2018</v>
      </c>
      <c r="C9" s="174">
        <v>11680</v>
      </c>
      <c r="D9" s="177">
        <v>12142</v>
      </c>
      <c r="E9" s="177">
        <v>12264</v>
      </c>
      <c r="F9" s="178">
        <v>12157</v>
      </c>
    </row>
    <row r="10" spans="2:10">
      <c r="B10" s="172">
        <v>2019</v>
      </c>
      <c r="C10" s="174">
        <v>12314</v>
      </c>
      <c r="D10" s="177">
        <v>12574</v>
      </c>
      <c r="E10" s="177">
        <v>12611</v>
      </c>
      <c r="F10" s="178">
        <v>12432</v>
      </c>
    </row>
    <row r="11" spans="2:10">
      <c r="B11" s="179">
        <v>2020</v>
      </c>
      <c r="C11" s="174">
        <v>12349</v>
      </c>
      <c r="D11" s="177">
        <v>11610</v>
      </c>
      <c r="E11" s="177">
        <v>11530</v>
      </c>
      <c r="F11" s="178">
        <v>11074</v>
      </c>
      <c r="G11" s="176"/>
    </row>
    <row r="12" spans="2:10">
      <c r="B12" s="179">
        <v>2021</v>
      </c>
      <c r="C12" s="174">
        <v>10688</v>
      </c>
      <c r="D12" s="177">
        <v>10847</v>
      </c>
      <c r="E12" s="177">
        <v>11144</v>
      </c>
      <c r="F12" s="178">
        <v>10304</v>
      </c>
      <c r="G12" s="176"/>
    </row>
    <row r="13" spans="2:10">
      <c r="B13" s="179">
        <v>2022</v>
      </c>
      <c r="C13" s="174">
        <v>9125</v>
      </c>
      <c r="D13" s="177"/>
      <c r="E13" s="177"/>
      <c r="F13" s="178"/>
    </row>
    <row r="16" spans="2:10">
      <c r="B16" s="171" t="s">
        <v>106</v>
      </c>
    </row>
    <row r="17" spans="2:16" s="180" customFormat="1">
      <c r="B17" s="181" t="s">
        <v>107</v>
      </c>
      <c r="C17" s="129">
        <v>1</v>
      </c>
      <c r="D17" s="130">
        <v>1.0211141789832712</v>
      </c>
      <c r="E17" s="130">
        <v>1.0029425799268332</v>
      </c>
      <c r="F17" s="130">
        <v>0.98580604234398539</v>
      </c>
    </row>
    <row r="18" spans="2:16" s="180" customFormat="1">
      <c r="B18" s="180" t="s">
        <v>199</v>
      </c>
      <c r="C18" s="129">
        <v>1</v>
      </c>
      <c r="D18" s="130">
        <v>0.94015709774070777</v>
      </c>
      <c r="E18" s="130">
        <v>0.99310938845822572</v>
      </c>
      <c r="F18" s="130">
        <v>0.96045099739809192</v>
      </c>
    </row>
    <row r="19" spans="2:16" s="180" customFormat="1">
      <c r="B19" s="181" t="s">
        <v>233</v>
      </c>
      <c r="C19" s="129">
        <v>1</v>
      </c>
      <c r="D19" s="130">
        <v>1.014876497005988</v>
      </c>
      <c r="E19" s="130">
        <v>1.0273808426292985</v>
      </c>
      <c r="F19" s="130">
        <v>0.92462311557788945</v>
      </c>
    </row>
    <row r="20" spans="2:16">
      <c r="B20" s="180"/>
      <c r="C20" s="180"/>
      <c r="D20" s="180"/>
      <c r="E20" s="180"/>
      <c r="F20" s="180"/>
      <c r="G20" s="170"/>
      <c r="H20" s="170"/>
      <c r="I20" s="170"/>
      <c r="J20" s="170"/>
      <c r="K20" s="170"/>
      <c r="L20" s="170"/>
      <c r="M20" s="170"/>
      <c r="N20" s="170"/>
      <c r="O20" s="170"/>
      <c r="P20" s="170"/>
    </row>
    <row r="21" spans="2:16">
      <c r="B21" s="180"/>
      <c r="C21" s="180"/>
      <c r="D21" s="180"/>
      <c r="E21" s="180"/>
      <c r="F21" s="180"/>
      <c r="G21" s="170"/>
      <c r="H21" s="180"/>
      <c r="I21" s="180"/>
      <c r="J21" s="180"/>
      <c r="K21" s="180"/>
      <c r="L21" s="180"/>
      <c r="M21" s="180"/>
      <c r="N21" s="180"/>
      <c r="O21" s="180"/>
      <c r="P21" s="170"/>
    </row>
    <row r="22" spans="2:16">
      <c r="G22" s="170"/>
      <c r="H22" s="180"/>
      <c r="I22" s="180"/>
      <c r="J22" s="180"/>
      <c r="K22" s="180"/>
      <c r="L22" s="180"/>
      <c r="M22" s="180"/>
      <c r="N22" s="180"/>
      <c r="O22" s="180"/>
      <c r="P22" s="170"/>
    </row>
    <row r="23" spans="2:16">
      <c r="G23" s="170"/>
      <c r="H23" s="180"/>
      <c r="I23" s="182" t="s">
        <v>9</v>
      </c>
      <c r="J23" s="182" t="s">
        <v>10</v>
      </c>
      <c r="K23" s="182" t="s">
        <v>11</v>
      </c>
      <c r="L23" s="182" t="s">
        <v>12</v>
      </c>
      <c r="M23" s="182" t="s">
        <v>25</v>
      </c>
      <c r="N23" s="180"/>
      <c r="O23" s="180"/>
      <c r="P23" s="170"/>
    </row>
    <row r="24" spans="2:16">
      <c r="G24" s="170"/>
      <c r="H24" s="180"/>
      <c r="I24" s="180">
        <v>10981</v>
      </c>
      <c r="J24" s="180">
        <v>11174</v>
      </c>
      <c r="K24" s="180">
        <v>11123</v>
      </c>
      <c r="L24" s="180">
        <v>10900</v>
      </c>
      <c r="M24" s="180">
        <v>10670</v>
      </c>
      <c r="N24" s="180"/>
      <c r="O24" s="180"/>
      <c r="P24" s="170"/>
    </row>
    <row r="25" spans="2:16">
      <c r="G25" s="170"/>
      <c r="H25" s="180"/>
      <c r="I25" s="180"/>
      <c r="J25" s="180" t="s">
        <v>245</v>
      </c>
      <c r="K25" s="180" t="s">
        <v>246</v>
      </c>
      <c r="L25" s="180" t="s">
        <v>247</v>
      </c>
      <c r="M25" s="180" t="s">
        <v>248</v>
      </c>
      <c r="N25" s="180"/>
      <c r="O25" s="180"/>
      <c r="P25" s="170"/>
    </row>
    <row r="26" spans="2:16">
      <c r="G26" s="170"/>
      <c r="H26" s="180"/>
      <c r="I26" s="183">
        <v>1</v>
      </c>
      <c r="J26" s="184">
        <v>1.0175758127675074</v>
      </c>
      <c r="K26" s="184">
        <v>0.99543583318417761</v>
      </c>
      <c r="L26" s="184">
        <v>0.97995145194641731</v>
      </c>
      <c r="M26" s="184">
        <v>0.97889908256880731</v>
      </c>
      <c r="N26" s="180"/>
      <c r="O26" s="180"/>
      <c r="P26" s="170"/>
    </row>
    <row r="27" spans="2:16">
      <c r="G27" s="170"/>
      <c r="H27" s="180"/>
      <c r="I27" s="180">
        <v>8235.75</v>
      </c>
      <c r="J27" s="180">
        <v>8380.5</v>
      </c>
      <c r="K27" s="180">
        <v>8342.25</v>
      </c>
      <c r="L27" s="180">
        <v>8175</v>
      </c>
      <c r="M27" s="180">
        <v>8002.5</v>
      </c>
      <c r="N27" s="180"/>
      <c r="O27" s="180"/>
      <c r="P27" s="170"/>
    </row>
    <row r="28" spans="2:16">
      <c r="G28" s="170"/>
      <c r="H28" s="180"/>
      <c r="I28" s="180"/>
      <c r="J28" s="180"/>
      <c r="K28" s="180"/>
      <c r="L28" s="180"/>
      <c r="M28" s="180"/>
      <c r="N28" s="180"/>
      <c r="O28" s="180"/>
      <c r="P28" s="170"/>
    </row>
    <row r="29" spans="2:16">
      <c r="G29" s="170"/>
      <c r="H29" s="180"/>
      <c r="I29" s="180"/>
      <c r="J29" s="180"/>
      <c r="K29" s="180"/>
      <c r="L29" s="180"/>
      <c r="M29" s="180"/>
      <c r="N29" s="180"/>
      <c r="O29" s="180"/>
      <c r="P29" s="170"/>
    </row>
    <row r="30" spans="2:16">
      <c r="G30" s="170"/>
      <c r="H30" s="180"/>
      <c r="I30" s="180"/>
      <c r="J30" s="180"/>
      <c r="K30" s="180"/>
      <c r="L30" s="180"/>
      <c r="M30" s="180"/>
      <c r="N30" s="180"/>
      <c r="O30" s="180"/>
      <c r="P30" s="170"/>
    </row>
    <row r="31" spans="2:16">
      <c r="G31" s="170"/>
      <c r="H31" s="180"/>
      <c r="I31" s="180"/>
      <c r="J31" s="180"/>
      <c r="K31" s="180"/>
      <c r="L31" s="180"/>
      <c r="M31" s="180"/>
      <c r="N31" s="180"/>
      <c r="O31" s="180"/>
      <c r="P31" s="170"/>
    </row>
    <row r="32" spans="2:16">
      <c r="G32" s="170"/>
      <c r="H32" s="180"/>
      <c r="I32" s="180"/>
      <c r="J32" s="180"/>
      <c r="K32" s="180"/>
      <c r="L32" s="180"/>
      <c r="M32" s="180"/>
      <c r="N32" s="180"/>
      <c r="O32" s="180"/>
      <c r="P32" s="170"/>
    </row>
    <row r="33" spans="7:16">
      <c r="G33" s="170"/>
      <c r="H33" s="170"/>
      <c r="I33" s="170"/>
      <c r="J33" s="170"/>
      <c r="K33" s="170"/>
      <c r="L33" s="170"/>
      <c r="M33" s="170"/>
      <c r="N33" s="170"/>
      <c r="O33" s="170"/>
      <c r="P33" s="170"/>
    </row>
    <row r="34" spans="7:16">
      <c r="G34" s="170"/>
      <c r="H34" s="170"/>
      <c r="I34" s="170"/>
      <c r="J34" s="170"/>
      <c r="K34" s="170"/>
      <c r="L34" s="170"/>
      <c r="M34" s="170"/>
      <c r="N34" s="170"/>
      <c r="O34" s="170"/>
      <c r="P34" s="170"/>
    </row>
    <row r="35" spans="7:16">
      <c r="G35" s="170"/>
      <c r="H35" s="170"/>
      <c r="I35" s="170"/>
      <c r="J35" s="170"/>
      <c r="K35" s="170"/>
      <c r="L35" s="170"/>
      <c r="M35" s="170"/>
      <c r="N35" s="170"/>
      <c r="O35" s="170"/>
      <c r="P35" s="170"/>
    </row>
  </sheetData>
  <sheetProtection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48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47"/>
  <sheetViews>
    <sheetView showGridLines="0" zoomScale="70" zoomScaleNormal="70" workbookViewId="0">
      <selection activeCell="AC27" sqref="AC27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6" width="12.5703125" style="8" bestFit="1" customWidth="1"/>
    <col min="7" max="7" width="13.5703125" style="8" bestFit="1" customWidth="1"/>
    <col min="8" max="8" width="12.5703125" style="8" bestFit="1" customWidth="1"/>
    <col min="9" max="9" width="13.5703125" style="8" bestFit="1" customWidth="1"/>
    <col min="10" max="10" width="12.5703125" style="8" bestFit="1" customWidth="1"/>
    <col min="11" max="11" width="13.5703125" style="8" bestFit="1" customWidth="1"/>
    <col min="12" max="12" width="12.28515625" style="8" customWidth="1"/>
    <col min="13" max="13" width="6.28515625" style="8" customWidth="1"/>
    <col min="14" max="14" width="13.42578125" style="8" customWidth="1"/>
    <col min="15" max="17" width="13.5703125" style="8" customWidth="1"/>
    <col min="18" max="18" width="12.5703125" style="8" customWidth="1"/>
    <col min="19" max="19" width="13.5703125" style="8" customWidth="1"/>
    <col min="20" max="20" width="12.5703125" style="8" customWidth="1"/>
    <col min="21" max="21" width="13.5703125" style="8" customWidth="1"/>
    <col min="22" max="22" width="12.5703125" style="8" customWidth="1"/>
    <col min="23" max="23" width="11.28515625" style="8" customWidth="1"/>
    <col min="24" max="24" width="12.28515625" style="8" customWidth="1"/>
    <col min="25" max="25" width="12.42578125" style="8" bestFit="1" customWidth="1"/>
    <col min="26" max="26" width="10.7109375" style="8" bestFit="1" customWidth="1"/>
    <col min="27" max="27" width="10.7109375" style="8" customWidth="1"/>
    <col min="28" max="28" width="12.42578125" style="8" bestFit="1" customWidth="1"/>
    <col min="29" max="29" width="12.140625" style="8" bestFit="1" customWidth="1"/>
    <col min="30" max="16384" width="9.140625" style="8"/>
  </cols>
  <sheetData>
    <row r="1" spans="2:34">
      <c r="AG1" s="126"/>
    </row>
    <row r="2" spans="2:34">
      <c r="B2" s="24" t="s">
        <v>5</v>
      </c>
      <c r="H2" s="87"/>
      <c r="M2" s="9" t="s">
        <v>78</v>
      </c>
      <c r="Q2" s="87"/>
      <c r="U2" s="87"/>
      <c r="Y2" s="87"/>
      <c r="AB2" s="87"/>
      <c r="AF2" s="126"/>
      <c r="AG2" s="126"/>
      <c r="AH2" s="126"/>
    </row>
    <row r="3" spans="2:34">
      <c r="Q3" s="87"/>
      <c r="R3" s="87"/>
      <c r="U3" s="87"/>
      <c r="Y3" s="87"/>
      <c r="AB3" s="87"/>
      <c r="AF3" s="126"/>
      <c r="AG3" s="126"/>
      <c r="AH3" s="126"/>
    </row>
    <row r="4" spans="2:34" ht="15.75" thickBot="1">
      <c r="B4" s="9" t="s">
        <v>80</v>
      </c>
      <c r="N4" s="1"/>
      <c r="O4" s="32" t="s">
        <v>65</v>
      </c>
      <c r="P4" s="77" t="s">
        <v>101</v>
      </c>
      <c r="Q4" s="79" t="s">
        <v>108</v>
      </c>
      <c r="R4" s="84" t="s">
        <v>130</v>
      </c>
      <c r="S4" s="85" t="s">
        <v>134</v>
      </c>
      <c r="T4" s="94" t="s">
        <v>158</v>
      </c>
      <c r="U4" s="96" t="s">
        <v>167</v>
      </c>
      <c r="V4" s="114" t="s">
        <v>168</v>
      </c>
      <c r="W4" s="117" t="s">
        <v>179</v>
      </c>
      <c r="X4" s="121" t="s">
        <v>192</v>
      </c>
      <c r="Y4" s="122" t="s">
        <v>193</v>
      </c>
      <c r="Z4" s="134" t="s">
        <v>200</v>
      </c>
      <c r="AA4" s="143" t="s">
        <v>203</v>
      </c>
      <c r="AB4" s="131" t="s">
        <v>210</v>
      </c>
      <c r="AC4" s="156" t="s">
        <v>234</v>
      </c>
      <c r="AD4" s="62"/>
      <c r="AE4" s="126"/>
      <c r="AF4" s="126"/>
      <c r="AG4" s="126"/>
      <c r="AH4" s="126"/>
    </row>
    <row r="5" spans="2:34">
      <c r="D5" s="142"/>
      <c r="I5" s="138"/>
      <c r="M5" s="211" t="s">
        <v>24</v>
      </c>
      <c r="N5" s="10" t="s">
        <v>13</v>
      </c>
      <c r="O5" s="19">
        <v>421411</v>
      </c>
      <c r="P5" s="18">
        <v>222475</v>
      </c>
      <c r="Q5" s="18">
        <v>278640</v>
      </c>
      <c r="R5" s="18">
        <v>285871</v>
      </c>
      <c r="S5" s="18">
        <v>435692</v>
      </c>
      <c r="T5" s="18">
        <v>231760</v>
      </c>
      <c r="U5" s="18">
        <v>207268</v>
      </c>
      <c r="V5" s="18">
        <v>64748</v>
      </c>
      <c r="W5" s="18">
        <v>186177</v>
      </c>
      <c r="X5" s="18">
        <v>47447</v>
      </c>
      <c r="Y5" s="18">
        <v>86122</v>
      </c>
      <c r="Z5" s="18">
        <v>269656</v>
      </c>
      <c r="AA5" s="18">
        <v>334245</v>
      </c>
      <c r="AB5" s="18">
        <v>161644</v>
      </c>
      <c r="AC5" s="18">
        <v>216036</v>
      </c>
      <c r="AD5" s="62"/>
      <c r="AE5" s="126"/>
      <c r="AF5" s="126"/>
      <c r="AG5" s="126"/>
      <c r="AH5" s="126"/>
    </row>
    <row r="6" spans="2:34">
      <c r="C6" s="1"/>
      <c r="D6" s="209" t="s">
        <v>9</v>
      </c>
      <c r="E6" s="209" t="s">
        <v>10</v>
      </c>
      <c r="F6" s="209" t="s">
        <v>11</v>
      </c>
      <c r="G6" s="209" t="s">
        <v>12</v>
      </c>
      <c r="H6" s="209" t="s">
        <v>25</v>
      </c>
      <c r="I6" s="209" t="s">
        <v>73</v>
      </c>
      <c r="M6" s="211"/>
      <c r="N6" s="10" t="s">
        <v>14</v>
      </c>
      <c r="O6" s="19">
        <v>18439</v>
      </c>
      <c r="P6" s="19">
        <v>23739</v>
      </c>
      <c r="Q6" s="19">
        <v>31803</v>
      </c>
      <c r="R6" s="19">
        <v>23342</v>
      </c>
      <c r="S6" s="19">
        <v>26841</v>
      </c>
      <c r="T6" s="19">
        <v>32706</v>
      </c>
      <c r="U6" s="19">
        <v>23230</v>
      </c>
      <c r="V6" s="19">
        <v>3252</v>
      </c>
      <c r="W6" s="19">
        <v>5381</v>
      </c>
      <c r="X6" s="19">
        <v>4284</v>
      </c>
      <c r="Y6" s="19">
        <v>8189</v>
      </c>
      <c r="Z6" s="19">
        <v>12907</v>
      </c>
      <c r="AA6" s="19">
        <v>15805</v>
      </c>
      <c r="AB6" s="19">
        <v>18759</v>
      </c>
      <c r="AC6" s="19">
        <v>22626</v>
      </c>
      <c r="AD6" s="62"/>
      <c r="AE6" s="126"/>
      <c r="AF6" s="126"/>
      <c r="AG6" s="126"/>
      <c r="AH6" s="126"/>
    </row>
    <row r="7" spans="2:34" ht="15" customHeight="1" thickBot="1">
      <c r="C7" s="1"/>
      <c r="D7" s="210"/>
      <c r="E7" s="210"/>
      <c r="F7" s="210"/>
      <c r="G7" s="210"/>
      <c r="H7" s="210"/>
      <c r="I7" s="210"/>
      <c r="M7" s="211"/>
      <c r="N7" s="10" t="s">
        <v>15</v>
      </c>
      <c r="O7" s="19">
        <v>1041</v>
      </c>
      <c r="P7" s="19">
        <v>1268</v>
      </c>
      <c r="Q7" s="19">
        <v>1853</v>
      </c>
      <c r="R7" s="19">
        <v>1156</v>
      </c>
      <c r="S7" s="19">
        <v>1677</v>
      </c>
      <c r="T7" s="19">
        <v>1481</v>
      </c>
      <c r="U7" s="19">
        <v>993</v>
      </c>
      <c r="V7" s="19">
        <v>187</v>
      </c>
      <c r="W7" s="19">
        <v>414</v>
      </c>
      <c r="X7" s="19">
        <v>436</v>
      </c>
      <c r="Y7" s="19">
        <v>677</v>
      </c>
      <c r="Z7" s="19">
        <v>660</v>
      </c>
      <c r="AA7" s="19">
        <v>970</v>
      </c>
      <c r="AB7" s="19">
        <v>1052</v>
      </c>
      <c r="AC7" s="19">
        <v>909</v>
      </c>
      <c r="AD7" s="62"/>
      <c r="AE7" s="126"/>
      <c r="AF7" s="126"/>
      <c r="AG7" s="126"/>
      <c r="AH7" s="126"/>
    </row>
    <row r="8" spans="2:34">
      <c r="B8" s="206" t="s">
        <v>24</v>
      </c>
      <c r="C8" s="10" t="s">
        <v>13</v>
      </c>
      <c r="D8" s="47">
        <v>174061</v>
      </c>
      <c r="E8" s="48">
        <v>215929</v>
      </c>
      <c r="F8" s="47">
        <v>307370</v>
      </c>
      <c r="G8" s="46">
        <v>209618</v>
      </c>
      <c r="H8" s="18">
        <v>259498</v>
      </c>
      <c r="I8" s="46">
        <v>291188</v>
      </c>
      <c r="M8" s="211"/>
      <c r="N8" s="10" t="s">
        <v>16</v>
      </c>
      <c r="O8" s="19">
        <v>71506</v>
      </c>
      <c r="P8" s="19">
        <v>61100</v>
      </c>
      <c r="Q8" s="19">
        <v>98993</v>
      </c>
      <c r="R8" s="19">
        <v>86799</v>
      </c>
      <c r="S8" s="19">
        <v>75987</v>
      </c>
      <c r="T8" s="19">
        <v>68284</v>
      </c>
      <c r="U8" s="19">
        <v>66342</v>
      </c>
      <c r="V8" s="19">
        <v>7108</v>
      </c>
      <c r="W8" s="19">
        <v>24980</v>
      </c>
      <c r="X8" s="19">
        <v>7829</v>
      </c>
      <c r="Y8" s="19">
        <v>12141</v>
      </c>
      <c r="Z8" s="19">
        <v>36541</v>
      </c>
      <c r="AA8" s="19">
        <v>55140</v>
      </c>
      <c r="AB8" s="19">
        <v>30236</v>
      </c>
      <c r="AC8" s="19">
        <v>53726</v>
      </c>
      <c r="AD8" s="62"/>
      <c r="AE8" s="126"/>
      <c r="AF8" s="126"/>
      <c r="AG8" s="126"/>
      <c r="AH8" s="126"/>
    </row>
    <row r="9" spans="2:34">
      <c r="B9" s="207"/>
      <c r="C9" s="10" t="s">
        <v>14</v>
      </c>
      <c r="D9" s="44">
        <v>18086</v>
      </c>
      <c r="E9" s="45">
        <v>13965</v>
      </c>
      <c r="F9" s="44">
        <v>15094</v>
      </c>
      <c r="G9" s="43">
        <v>21000</v>
      </c>
      <c r="H9" s="19">
        <v>26704</v>
      </c>
      <c r="I9" s="43">
        <v>19622</v>
      </c>
      <c r="K9" s="62"/>
      <c r="M9" s="211"/>
      <c r="N9" s="10" t="s">
        <v>63</v>
      </c>
      <c r="O9" s="33">
        <v>5597</v>
      </c>
      <c r="P9" s="33">
        <v>8246</v>
      </c>
      <c r="Q9" s="33">
        <v>7445</v>
      </c>
      <c r="R9" s="33">
        <v>3431</v>
      </c>
      <c r="S9" s="33">
        <v>7781</v>
      </c>
      <c r="T9" s="33">
        <v>9919</v>
      </c>
      <c r="U9" s="33">
        <v>5753</v>
      </c>
      <c r="V9" s="33">
        <v>781</v>
      </c>
      <c r="W9" s="33">
        <v>4822</v>
      </c>
      <c r="X9" s="33">
        <v>2978</v>
      </c>
      <c r="Y9" s="33">
        <v>6736</v>
      </c>
      <c r="Z9" s="33">
        <v>4489</v>
      </c>
      <c r="AA9" s="33">
        <v>8382</v>
      </c>
      <c r="AB9" s="33">
        <v>10634</v>
      </c>
      <c r="AC9" s="33">
        <v>7885</v>
      </c>
      <c r="AD9" s="62"/>
      <c r="AE9" s="126"/>
      <c r="AF9" s="126"/>
      <c r="AG9" s="126"/>
      <c r="AH9" s="126"/>
    </row>
    <row r="10" spans="2:34">
      <c r="B10" s="207"/>
      <c r="C10" s="10" t="s">
        <v>15</v>
      </c>
      <c r="D10" s="44">
        <v>100022</v>
      </c>
      <c r="E10" s="45">
        <v>88267</v>
      </c>
      <c r="F10" s="44">
        <v>83575</v>
      </c>
      <c r="G10" s="43">
        <v>66859</v>
      </c>
      <c r="H10" s="19">
        <v>102434</v>
      </c>
      <c r="I10" s="43">
        <v>89626</v>
      </c>
      <c r="K10" s="62"/>
      <c r="M10" s="211"/>
      <c r="N10" s="10" t="s">
        <v>64</v>
      </c>
      <c r="O10" s="33">
        <v>242562</v>
      </c>
      <c r="P10" s="33">
        <v>181571</v>
      </c>
      <c r="Q10" s="33">
        <v>241688</v>
      </c>
      <c r="R10" s="33">
        <v>325745</v>
      </c>
      <c r="S10" s="33">
        <v>247668</v>
      </c>
      <c r="T10" s="33">
        <v>178729</v>
      </c>
      <c r="U10" s="33">
        <v>183384</v>
      </c>
      <c r="V10" s="33">
        <v>63254</v>
      </c>
      <c r="W10" s="33">
        <v>122640</v>
      </c>
      <c r="X10" s="33">
        <v>31458</v>
      </c>
      <c r="Y10" s="33">
        <v>85260</v>
      </c>
      <c r="Z10" s="33">
        <v>173096</v>
      </c>
      <c r="AA10" s="33">
        <v>293889</v>
      </c>
      <c r="AB10" s="33">
        <v>73983</v>
      </c>
      <c r="AC10" s="33">
        <v>124881</v>
      </c>
      <c r="AD10" s="62"/>
      <c r="AE10" s="62"/>
      <c r="AF10" s="126"/>
      <c r="AG10" s="126"/>
      <c r="AH10" s="126"/>
    </row>
    <row r="11" spans="2:34">
      <c r="B11" s="208"/>
      <c r="C11" s="10" t="s">
        <v>16</v>
      </c>
      <c r="D11" s="44">
        <v>231928</v>
      </c>
      <c r="E11" s="45">
        <v>320643</v>
      </c>
      <c r="F11" s="44">
        <v>312955</v>
      </c>
      <c r="G11" s="43">
        <v>235489</v>
      </c>
      <c r="H11" s="19">
        <v>282043</v>
      </c>
      <c r="I11" s="43">
        <v>369942</v>
      </c>
      <c r="K11" s="62"/>
      <c r="M11" s="211" t="s">
        <v>23</v>
      </c>
      <c r="N11" s="10" t="s">
        <v>13</v>
      </c>
      <c r="O11" s="20">
        <v>12771</v>
      </c>
      <c r="P11" s="20">
        <v>8308</v>
      </c>
      <c r="Q11" s="20">
        <v>13604</v>
      </c>
      <c r="R11" s="20">
        <v>20806</v>
      </c>
      <c r="S11" s="20">
        <v>12517</v>
      </c>
      <c r="T11" s="20">
        <v>9361</v>
      </c>
      <c r="U11" s="20">
        <v>61326</v>
      </c>
      <c r="V11" s="20">
        <v>196952</v>
      </c>
      <c r="W11" s="20">
        <v>103009</v>
      </c>
      <c r="X11" s="20">
        <v>17952</v>
      </c>
      <c r="Y11" s="20">
        <v>25692</v>
      </c>
      <c r="Z11" s="20">
        <v>56095</v>
      </c>
      <c r="AA11" s="20">
        <v>27266</v>
      </c>
      <c r="AB11" s="20">
        <v>8618</v>
      </c>
      <c r="AC11" s="20">
        <v>11128</v>
      </c>
      <c r="AD11" s="62"/>
      <c r="AE11" s="62"/>
      <c r="AF11" s="126"/>
      <c r="AG11" s="126"/>
      <c r="AH11" s="126"/>
    </row>
    <row r="12" spans="2:34">
      <c r="B12" s="204" t="s">
        <v>23</v>
      </c>
      <c r="C12" s="10" t="s">
        <v>13</v>
      </c>
      <c r="D12" s="41">
        <v>3389</v>
      </c>
      <c r="E12" s="42">
        <v>9352</v>
      </c>
      <c r="F12" s="41">
        <v>7817</v>
      </c>
      <c r="G12" s="40">
        <v>6555</v>
      </c>
      <c r="H12" s="20">
        <v>9823</v>
      </c>
      <c r="I12" s="40">
        <v>20570</v>
      </c>
      <c r="M12" s="211"/>
      <c r="N12" s="10" t="s">
        <v>14</v>
      </c>
      <c r="O12" s="21">
        <v>1726</v>
      </c>
      <c r="P12" s="21">
        <v>1799</v>
      </c>
      <c r="Q12" s="21">
        <v>2291</v>
      </c>
      <c r="R12" s="21">
        <v>2144</v>
      </c>
      <c r="S12" s="21">
        <v>2527</v>
      </c>
      <c r="T12" s="21">
        <v>2509</v>
      </c>
      <c r="U12" s="21">
        <v>9447</v>
      </c>
      <c r="V12" s="21">
        <v>10148</v>
      </c>
      <c r="W12" s="21">
        <v>8886</v>
      </c>
      <c r="X12" s="21">
        <v>3445</v>
      </c>
      <c r="Y12" s="21">
        <v>3183</v>
      </c>
      <c r="Z12" s="21">
        <v>3628</v>
      </c>
      <c r="AA12" s="21">
        <v>3444</v>
      </c>
      <c r="AB12" s="21">
        <v>2826</v>
      </c>
      <c r="AC12" s="21">
        <v>3581</v>
      </c>
      <c r="AD12" s="62"/>
      <c r="AE12" s="62"/>
      <c r="AF12" s="126"/>
      <c r="AG12" s="126"/>
      <c r="AH12" s="126"/>
    </row>
    <row r="13" spans="2:34" ht="15" customHeight="1">
      <c r="B13" s="205"/>
      <c r="C13" s="10" t="s">
        <v>14</v>
      </c>
      <c r="D13" s="38">
        <v>652</v>
      </c>
      <c r="E13" s="39">
        <v>981</v>
      </c>
      <c r="F13" s="38">
        <v>1191</v>
      </c>
      <c r="G13" s="37">
        <v>1024</v>
      </c>
      <c r="H13" s="21">
        <v>1658</v>
      </c>
      <c r="I13" s="37">
        <v>1763</v>
      </c>
      <c r="M13" s="211"/>
      <c r="N13" s="10" t="s">
        <v>15</v>
      </c>
      <c r="O13" s="21">
        <v>13</v>
      </c>
      <c r="P13" s="21">
        <v>33</v>
      </c>
      <c r="Q13" s="21">
        <v>40</v>
      </c>
      <c r="R13" s="21">
        <v>55</v>
      </c>
      <c r="S13" s="21">
        <v>52</v>
      </c>
      <c r="T13" s="21">
        <v>91</v>
      </c>
      <c r="U13" s="21">
        <v>219</v>
      </c>
      <c r="V13" s="21">
        <v>222</v>
      </c>
      <c r="W13" s="21">
        <v>342</v>
      </c>
      <c r="X13" s="21">
        <v>121</v>
      </c>
      <c r="Y13" s="21">
        <v>147</v>
      </c>
      <c r="Z13" s="21">
        <v>68</v>
      </c>
      <c r="AA13" s="21">
        <v>104</v>
      </c>
      <c r="AB13" s="21">
        <v>133</v>
      </c>
      <c r="AC13" s="21">
        <v>123</v>
      </c>
      <c r="AF13" s="126"/>
      <c r="AG13" s="126"/>
      <c r="AH13" s="126"/>
    </row>
    <row r="14" spans="2:34">
      <c r="B14" s="205"/>
      <c r="C14" s="10" t="s">
        <v>15</v>
      </c>
      <c r="D14" s="38">
        <v>2585</v>
      </c>
      <c r="E14" s="39">
        <v>7155</v>
      </c>
      <c r="F14" s="38">
        <v>5005</v>
      </c>
      <c r="G14" s="37">
        <v>1850</v>
      </c>
      <c r="H14" s="21">
        <v>3986</v>
      </c>
      <c r="I14" s="37">
        <v>8285</v>
      </c>
      <c r="M14" s="211"/>
      <c r="N14" s="10" t="s">
        <v>16</v>
      </c>
      <c r="O14" s="21">
        <v>6107</v>
      </c>
      <c r="P14" s="21">
        <v>2267</v>
      </c>
      <c r="Q14" s="21">
        <v>5674</v>
      </c>
      <c r="R14" s="21">
        <v>9178</v>
      </c>
      <c r="S14" s="21">
        <v>7234</v>
      </c>
      <c r="T14" s="21">
        <v>2280</v>
      </c>
      <c r="U14" s="21">
        <v>20516</v>
      </c>
      <c r="V14" s="21">
        <v>22601</v>
      </c>
      <c r="W14" s="21">
        <v>18151</v>
      </c>
      <c r="X14" s="21">
        <v>11285</v>
      </c>
      <c r="Y14" s="21">
        <v>6355</v>
      </c>
      <c r="Z14" s="21">
        <v>9078</v>
      </c>
      <c r="AA14" s="21">
        <v>6288</v>
      </c>
      <c r="AB14" s="21">
        <v>2174</v>
      </c>
      <c r="AC14" s="21">
        <v>3493</v>
      </c>
      <c r="AF14" s="126"/>
      <c r="AG14" s="126"/>
      <c r="AH14" s="126"/>
    </row>
    <row r="15" spans="2:34" ht="15.75" thickBot="1">
      <c r="B15" s="205"/>
      <c r="C15" s="10" t="s">
        <v>16</v>
      </c>
      <c r="D15" s="35">
        <v>4128</v>
      </c>
      <c r="E15" s="36">
        <v>9808</v>
      </c>
      <c r="F15" s="35">
        <v>10160</v>
      </c>
      <c r="G15" s="34">
        <v>4025</v>
      </c>
      <c r="H15" s="22">
        <v>5105</v>
      </c>
      <c r="I15" s="34">
        <v>20961</v>
      </c>
      <c r="L15" s="87"/>
      <c r="M15" s="211"/>
      <c r="N15" s="10" t="s">
        <v>63</v>
      </c>
      <c r="O15" s="21">
        <v>71</v>
      </c>
      <c r="P15" s="21">
        <v>183</v>
      </c>
      <c r="Q15" s="21">
        <v>191</v>
      </c>
      <c r="R15" s="21">
        <v>77</v>
      </c>
      <c r="S15" s="21">
        <v>143</v>
      </c>
      <c r="T15" s="21">
        <v>267</v>
      </c>
      <c r="U15" s="21">
        <v>2513</v>
      </c>
      <c r="V15" s="21">
        <v>841</v>
      </c>
      <c r="W15" s="21">
        <v>772</v>
      </c>
      <c r="X15" s="21">
        <v>1286</v>
      </c>
      <c r="Y15" s="21">
        <v>2728</v>
      </c>
      <c r="Z15" s="21">
        <v>571</v>
      </c>
      <c r="AA15" s="21">
        <v>291</v>
      </c>
      <c r="AB15" s="21">
        <v>460</v>
      </c>
      <c r="AC15" s="21">
        <v>860</v>
      </c>
      <c r="AF15" s="126"/>
      <c r="AG15" s="126"/>
      <c r="AH15" s="126"/>
    </row>
    <row r="16" spans="2:34" ht="15.75" thickBot="1">
      <c r="M16" s="211"/>
      <c r="N16" s="10" t="s">
        <v>64</v>
      </c>
      <c r="O16" s="22">
        <v>7221</v>
      </c>
      <c r="P16" s="22">
        <v>4118</v>
      </c>
      <c r="Q16" s="22">
        <v>4777</v>
      </c>
      <c r="R16" s="22">
        <v>8657</v>
      </c>
      <c r="S16" s="22">
        <v>7269</v>
      </c>
      <c r="T16" s="22">
        <v>3753</v>
      </c>
      <c r="U16" s="22">
        <v>10747</v>
      </c>
      <c r="V16" s="22">
        <v>27081</v>
      </c>
      <c r="W16" s="22">
        <v>14920</v>
      </c>
      <c r="X16" s="22">
        <v>12052</v>
      </c>
      <c r="Y16" s="22">
        <v>4527</v>
      </c>
      <c r="Z16" s="22">
        <v>6682</v>
      </c>
      <c r="AA16" s="22">
        <v>6170</v>
      </c>
      <c r="AB16" s="22">
        <v>2745</v>
      </c>
      <c r="AC16" s="22">
        <v>2933</v>
      </c>
      <c r="AF16" s="126"/>
      <c r="AG16" s="126"/>
      <c r="AH16" s="126"/>
    </row>
    <row r="17" spans="1:34">
      <c r="AF17" s="126"/>
      <c r="AG17" s="126"/>
      <c r="AH17" s="126"/>
    </row>
    <row r="18" spans="1:34">
      <c r="B18" s="9" t="s">
        <v>94</v>
      </c>
      <c r="M18" s="9" t="s">
        <v>79</v>
      </c>
      <c r="AF18" s="126"/>
      <c r="AG18" s="126"/>
      <c r="AH18" s="126"/>
    </row>
    <row r="19" spans="1:34">
      <c r="B19" s="9"/>
      <c r="AF19" s="126"/>
      <c r="AG19" s="126"/>
      <c r="AH19" s="126"/>
    </row>
    <row r="20" spans="1:34">
      <c r="AF20" s="126"/>
      <c r="AG20" s="126"/>
      <c r="AH20" s="126"/>
    </row>
    <row r="21" spans="1:34" s="60" customFormat="1">
      <c r="M21" s="127"/>
      <c r="AF21" s="126"/>
      <c r="AG21" s="126"/>
      <c r="AH21" s="126"/>
    </row>
    <row r="22" spans="1:34" s="60" customFormat="1">
      <c r="AF22" s="126"/>
      <c r="AG22" s="126"/>
      <c r="AH22" s="126"/>
    </row>
    <row r="23" spans="1:34" s="60" customFormat="1">
      <c r="AF23" s="126"/>
      <c r="AG23" s="126"/>
      <c r="AH23" s="126"/>
    </row>
    <row r="24" spans="1:34" s="60" customFormat="1">
      <c r="AF24" s="126"/>
      <c r="AG24" s="126"/>
      <c r="AH24" s="126"/>
    </row>
    <row r="25" spans="1:34" s="60" customFormat="1">
      <c r="A25" s="133"/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AF25" s="126"/>
      <c r="AG25" s="126"/>
      <c r="AH25" s="126"/>
    </row>
    <row r="26" spans="1:34" s="60" customFormat="1">
      <c r="A26" s="133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</row>
    <row r="27" spans="1:34" s="60" customFormat="1">
      <c r="A27" s="133"/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</row>
    <row r="28" spans="1:34" s="60" customFormat="1">
      <c r="A28" s="133"/>
      <c r="B28" s="133"/>
      <c r="C28" s="133" t="s">
        <v>17</v>
      </c>
      <c r="D28" s="133"/>
      <c r="E28" s="133"/>
      <c r="F28" s="133"/>
      <c r="G28" s="133"/>
      <c r="H28" s="133"/>
      <c r="I28" s="133"/>
      <c r="J28" s="133"/>
      <c r="K28" s="133"/>
      <c r="L28" s="133"/>
    </row>
    <row r="29" spans="1:34" s="60" customFormat="1">
      <c r="A29" s="133"/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</row>
    <row r="30" spans="1:34" s="60" customFormat="1">
      <c r="A30" s="133"/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Q30" s="133"/>
      <c r="R30" s="133"/>
      <c r="S30" s="133"/>
      <c r="T30" s="133"/>
      <c r="U30" s="133"/>
      <c r="V30" s="133"/>
      <c r="W30" s="133"/>
    </row>
    <row r="31" spans="1:34" s="60" customFormat="1">
      <c r="A31" s="133"/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Q31" s="133"/>
      <c r="R31" s="133"/>
      <c r="S31" s="133"/>
      <c r="T31" s="133"/>
      <c r="U31" s="133"/>
      <c r="V31" s="133"/>
      <c r="W31" s="133"/>
    </row>
    <row r="32" spans="1:34" s="60" customFormat="1">
      <c r="A32" s="133"/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Q32" s="133"/>
      <c r="R32" s="133"/>
      <c r="S32" s="133"/>
      <c r="T32" s="133"/>
      <c r="U32" s="133"/>
      <c r="V32" s="133"/>
      <c r="W32" s="133"/>
    </row>
    <row r="33" spans="1:28" s="60" customFormat="1">
      <c r="A33" s="133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Q33" s="133"/>
      <c r="R33" s="133"/>
      <c r="S33" s="133"/>
      <c r="T33" s="133"/>
      <c r="U33" s="133"/>
      <c r="V33" s="133"/>
      <c r="W33" s="133"/>
    </row>
    <row r="34" spans="1:28" s="60" customFormat="1">
      <c r="A34" s="133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Q34" s="133"/>
      <c r="R34" s="133"/>
      <c r="S34" s="133"/>
      <c r="T34" s="133"/>
      <c r="U34" s="133"/>
      <c r="V34" s="133"/>
      <c r="W34" s="133"/>
    </row>
    <row r="35" spans="1:28" s="60" customFormat="1">
      <c r="A35" s="133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Q35" s="133"/>
      <c r="R35" s="133"/>
      <c r="S35" s="133"/>
      <c r="T35" s="133"/>
      <c r="U35" s="133"/>
      <c r="V35" s="133"/>
      <c r="W35" s="133"/>
    </row>
    <row r="36" spans="1:28" s="49" customFormat="1">
      <c r="A36" s="88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</row>
    <row r="37" spans="1:28" s="60" customFormat="1"/>
    <row r="38" spans="1:28">
      <c r="M38" s="49"/>
      <c r="N38" s="49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</row>
    <row r="39" spans="1:28">
      <c r="M39" s="49"/>
      <c r="N39" s="49"/>
      <c r="O39" s="49"/>
      <c r="P39" s="49"/>
      <c r="Q39" s="49"/>
      <c r="R39" s="49"/>
    </row>
    <row r="45" spans="1:28">
      <c r="P45" s="87"/>
      <c r="T45" s="87"/>
      <c r="X45" s="87"/>
      <c r="AB45" s="87"/>
    </row>
    <row r="46" spans="1:28">
      <c r="P46" s="87"/>
      <c r="T46" s="87"/>
      <c r="X46" s="87"/>
      <c r="AB46" s="87"/>
    </row>
    <row r="47" spans="1:28">
      <c r="P47" s="87"/>
      <c r="T47" s="87"/>
      <c r="X47" s="87"/>
      <c r="AB47" s="87"/>
    </row>
  </sheetData>
  <sheetProtection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I6:I7"/>
    <mergeCell ref="H6:H7"/>
    <mergeCell ref="G6:G7"/>
    <mergeCell ref="B12:B15"/>
    <mergeCell ref="B8:B11"/>
    <mergeCell ref="D6:D7"/>
    <mergeCell ref="E6:E7"/>
    <mergeCell ref="F6:F7"/>
  </mergeCells>
  <phoneticPr fontId="48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H47"/>
  <sheetViews>
    <sheetView showGridLines="0" zoomScale="70" zoomScaleNormal="70" workbookViewId="0">
      <selection activeCell="K46" sqref="K46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5" width="14.140625" style="8" bestFit="1" customWidth="1"/>
    <col min="6" max="6" width="12.5703125" style="8" bestFit="1" customWidth="1"/>
    <col min="7" max="7" width="13.5703125" style="8" bestFit="1" customWidth="1"/>
    <col min="8" max="9" width="14.140625" style="8" bestFit="1" customWidth="1"/>
    <col min="10" max="10" width="12.28515625" style="8" bestFit="1" customWidth="1"/>
    <col min="11" max="11" width="13.42578125" style="8" bestFit="1" customWidth="1"/>
    <col min="12" max="12" width="12.28515625" style="8" customWidth="1"/>
    <col min="13" max="13" width="6.28515625" style="8" customWidth="1"/>
    <col min="14" max="14" width="13.42578125" style="8" customWidth="1"/>
    <col min="15" max="15" width="14.140625" style="8" customWidth="1"/>
    <col min="16" max="16" width="13.5703125" style="8" customWidth="1"/>
    <col min="17" max="21" width="14.140625" style="8" customWidth="1"/>
    <col min="22" max="22" width="12.5703125" style="8" customWidth="1"/>
    <col min="23" max="23" width="11.28515625" style="8" customWidth="1"/>
    <col min="24" max="24" width="12.140625" style="8" bestFit="1" customWidth="1"/>
    <col min="25" max="27" width="11.28515625" style="8" customWidth="1"/>
    <col min="28" max="29" width="12.140625" style="8" bestFit="1" customWidth="1"/>
    <col min="30" max="32" width="9.140625" style="8" customWidth="1"/>
    <col min="33" max="16384" width="9.140625" style="8"/>
  </cols>
  <sheetData>
    <row r="1" spans="2:34">
      <c r="AE1" s="126"/>
      <c r="AF1" s="126"/>
    </row>
    <row r="2" spans="2:34">
      <c r="B2" s="24" t="s">
        <v>5</v>
      </c>
      <c r="M2" s="9" t="s">
        <v>93</v>
      </c>
      <c r="AD2" s="126"/>
      <c r="AE2" s="126"/>
      <c r="AF2" s="126"/>
    </row>
    <row r="3" spans="2:34">
      <c r="AD3" s="126"/>
      <c r="AE3" s="126"/>
      <c r="AF3" s="126"/>
    </row>
    <row r="4" spans="2:34" ht="15.75" thickBot="1">
      <c r="B4" s="9" t="s">
        <v>92</v>
      </c>
      <c r="N4" s="1"/>
      <c r="O4" s="61" t="s">
        <v>65</v>
      </c>
      <c r="P4" s="77" t="s">
        <v>101</v>
      </c>
      <c r="Q4" s="79" t="s">
        <v>108</v>
      </c>
      <c r="R4" s="84" t="s">
        <v>130</v>
      </c>
      <c r="S4" s="85" t="s">
        <v>134</v>
      </c>
      <c r="T4" s="94" t="s">
        <v>158</v>
      </c>
      <c r="U4" s="96" t="s">
        <v>167</v>
      </c>
      <c r="V4" s="114" t="s">
        <v>168</v>
      </c>
      <c r="W4" s="117" t="s">
        <v>179</v>
      </c>
      <c r="X4" s="121" t="s">
        <v>192</v>
      </c>
      <c r="Y4" s="122" t="s">
        <v>193</v>
      </c>
      <c r="Z4" s="135" t="s">
        <v>200</v>
      </c>
      <c r="AA4" s="143" t="s">
        <v>203</v>
      </c>
      <c r="AB4" s="132" t="s">
        <v>210</v>
      </c>
      <c r="AC4" s="156" t="s">
        <v>234</v>
      </c>
      <c r="AD4" s="126"/>
      <c r="AE4" s="126"/>
      <c r="AF4" s="126"/>
      <c r="AG4" s="62"/>
      <c r="AH4" s="62"/>
    </row>
    <row r="5" spans="2:34" ht="15" customHeight="1">
      <c r="D5" s="9"/>
      <c r="M5" s="211" t="s">
        <v>24</v>
      </c>
      <c r="N5" s="10" t="s">
        <v>13</v>
      </c>
      <c r="O5" s="18">
        <v>1067957</v>
      </c>
      <c r="P5" s="18">
        <v>621369</v>
      </c>
      <c r="Q5" s="18">
        <v>781065</v>
      </c>
      <c r="R5" s="18">
        <v>762774</v>
      </c>
      <c r="S5" s="18">
        <v>1125525</v>
      </c>
      <c r="T5" s="18">
        <v>641040</v>
      </c>
      <c r="U5" s="18">
        <v>575733</v>
      </c>
      <c r="V5" s="18">
        <v>186317</v>
      </c>
      <c r="W5" s="18">
        <v>479692</v>
      </c>
      <c r="X5" s="18">
        <v>118627</v>
      </c>
      <c r="Y5" s="18">
        <v>228217</v>
      </c>
      <c r="Z5" s="18">
        <v>715719</v>
      </c>
      <c r="AA5" s="18">
        <v>833677</v>
      </c>
      <c r="AB5" s="18">
        <v>433851</v>
      </c>
      <c r="AC5" s="18">
        <v>602100</v>
      </c>
      <c r="AD5" s="126"/>
      <c r="AE5" s="126"/>
      <c r="AF5" s="126"/>
      <c r="AG5" s="62"/>
      <c r="AH5" s="62"/>
    </row>
    <row r="6" spans="2:34">
      <c r="C6" s="1"/>
      <c r="D6" s="213" t="s">
        <v>9</v>
      </c>
      <c r="E6" s="215" t="s">
        <v>10</v>
      </c>
      <c r="F6" s="215" t="s">
        <v>11</v>
      </c>
      <c r="G6" s="209" t="s">
        <v>12</v>
      </c>
      <c r="H6" s="215" t="s">
        <v>25</v>
      </c>
      <c r="I6" s="215" t="s">
        <v>73</v>
      </c>
      <c r="M6" s="211"/>
      <c r="N6" s="10" t="s">
        <v>14</v>
      </c>
      <c r="O6" s="19">
        <v>41954</v>
      </c>
      <c r="P6" s="19">
        <v>56678</v>
      </c>
      <c r="Q6" s="19">
        <v>73412</v>
      </c>
      <c r="R6" s="19">
        <v>52541</v>
      </c>
      <c r="S6" s="19">
        <v>61294</v>
      </c>
      <c r="T6" s="19">
        <v>74458</v>
      </c>
      <c r="U6" s="19">
        <v>54902</v>
      </c>
      <c r="V6" s="19">
        <v>6822</v>
      </c>
      <c r="W6" s="19">
        <v>11580</v>
      </c>
      <c r="X6" s="19">
        <v>9354</v>
      </c>
      <c r="Y6" s="19">
        <v>17333</v>
      </c>
      <c r="Z6" s="19">
        <v>28820</v>
      </c>
      <c r="AA6" s="19">
        <v>35748</v>
      </c>
      <c r="AB6" s="19">
        <v>44086</v>
      </c>
      <c r="AC6" s="19">
        <v>52419</v>
      </c>
      <c r="AD6" s="126"/>
      <c r="AE6" s="126"/>
      <c r="AF6" s="126"/>
      <c r="AG6" s="62"/>
      <c r="AH6" s="62"/>
    </row>
    <row r="7" spans="2:34" ht="15.75" thickBot="1">
      <c r="C7" s="1"/>
      <c r="D7" s="214"/>
      <c r="E7" s="216"/>
      <c r="F7" s="216"/>
      <c r="G7" s="210"/>
      <c r="H7" s="216"/>
      <c r="I7" s="216"/>
      <c r="M7" s="211"/>
      <c r="N7" s="10" t="s">
        <v>15</v>
      </c>
      <c r="O7" s="19">
        <v>2212</v>
      </c>
      <c r="P7" s="19">
        <v>2516</v>
      </c>
      <c r="Q7" s="19">
        <v>2888</v>
      </c>
      <c r="R7" s="19">
        <v>2226</v>
      </c>
      <c r="S7" s="19">
        <v>3418</v>
      </c>
      <c r="T7" s="19">
        <v>2979</v>
      </c>
      <c r="U7" s="19">
        <v>1869</v>
      </c>
      <c r="V7" s="19">
        <v>311</v>
      </c>
      <c r="W7" s="19">
        <v>622</v>
      </c>
      <c r="X7" s="19">
        <v>803</v>
      </c>
      <c r="Y7" s="19">
        <v>1205</v>
      </c>
      <c r="Z7" s="19">
        <v>1162</v>
      </c>
      <c r="AA7" s="19">
        <v>1568</v>
      </c>
      <c r="AB7" s="19">
        <v>1947</v>
      </c>
      <c r="AC7" s="19">
        <v>1609</v>
      </c>
      <c r="AD7" s="126"/>
      <c r="AE7" s="126"/>
      <c r="AF7" s="126"/>
      <c r="AG7" s="62"/>
      <c r="AH7" s="62"/>
    </row>
    <row r="8" spans="2:34">
      <c r="B8" s="206" t="s">
        <v>24</v>
      </c>
      <c r="C8" s="10" t="s">
        <v>13</v>
      </c>
      <c r="D8" s="72">
        <v>482512</v>
      </c>
      <c r="E8" s="51">
        <v>565322</v>
      </c>
      <c r="F8" s="50">
        <v>781733</v>
      </c>
      <c r="G8" s="51">
        <v>575281</v>
      </c>
      <c r="H8" s="50">
        <v>718475</v>
      </c>
      <c r="I8" s="51">
        <v>767224</v>
      </c>
      <c r="M8" s="211"/>
      <c r="N8" s="10" t="s">
        <v>16</v>
      </c>
      <c r="O8" s="19">
        <v>178436</v>
      </c>
      <c r="P8" s="19">
        <v>184574</v>
      </c>
      <c r="Q8" s="19">
        <v>258654</v>
      </c>
      <c r="R8" s="19">
        <v>217584</v>
      </c>
      <c r="S8" s="19">
        <v>192541</v>
      </c>
      <c r="T8" s="19">
        <v>202322</v>
      </c>
      <c r="U8" s="19">
        <v>160503</v>
      </c>
      <c r="V8" s="19">
        <v>14915</v>
      </c>
      <c r="W8" s="19">
        <v>50560</v>
      </c>
      <c r="X8" s="19">
        <v>18144</v>
      </c>
      <c r="Y8" s="19">
        <v>20641</v>
      </c>
      <c r="Z8" s="19">
        <v>73708</v>
      </c>
      <c r="AA8" s="19">
        <v>124019</v>
      </c>
      <c r="AB8" s="19">
        <v>67677</v>
      </c>
      <c r="AC8" s="19">
        <v>111910</v>
      </c>
      <c r="AD8" s="126"/>
      <c r="AE8" s="126"/>
      <c r="AF8" s="126"/>
      <c r="AG8" s="62"/>
      <c r="AH8" s="62"/>
    </row>
    <row r="9" spans="2:34">
      <c r="B9" s="207"/>
      <c r="C9" s="10" t="s">
        <v>14</v>
      </c>
      <c r="D9" s="73">
        <v>39779</v>
      </c>
      <c r="E9" s="53">
        <v>31974</v>
      </c>
      <c r="F9" s="52">
        <v>36559</v>
      </c>
      <c r="G9" s="53">
        <v>50487</v>
      </c>
      <c r="H9" s="52">
        <v>59297</v>
      </c>
      <c r="I9" s="53">
        <v>45943</v>
      </c>
      <c r="M9" s="211"/>
      <c r="N9" s="10" t="s">
        <v>63</v>
      </c>
      <c r="O9" s="33">
        <v>15436</v>
      </c>
      <c r="P9" s="33">
        <v>24021</v>
      </c>
      <c r="Q9" s="33">
        <v>20337</v>
      </c>
      <c r="R9" s="33">
        <v>10267</v>
      </c>
      <c r="S9" s="33">
        <v>21699</v>
      </c>
      <c r="T9" s="33">
        <v>28218</v>
      </c>
      <c r="U9" s="33">
        <v>15956</v>
      </c>
      <c r="V9" s="33">
        <v>1849</v>
      </c>
      <c r="W9" s="33">
        <v>11062</v>
      </c>
      <c r="X9" s="33">
        <v>7092</v>
      </c>
      <c r="Y9" s="33">
        <v>12788</v>
      </c>
      <c r="Z9" s="33">
        <v>9877</v>
      </c>
      <c r="AA9" s="33">
        <v>21357</v>
      </c>
      <c r="AB9" s="33">
        <v>28734</v>
      </c>
      <c r="AC9" s="33">
        <v>19485</v>
      </c>
      <c r="AD9" s="126"/>
      <c r="AE9" s="126"/>
      <c r="AF9" s="126"/>
      <c r="AG9" s="62"/>
      <c r="AH9" s="62"/>
    </row>
    <row r="10" spans="2:34">
      <c r="B10" s="207"/>
      <c r="C10" s="10" t="s">
        <v>15</v>
      </c>
      <c r="D10" s="73">
        <v>242322</v>
      </c>
      <c r="E10" s="53">
        <v>214537</v>
      </c>
      <c r="F10" s="52">
        <v>198677</v>
      </c>
      <c r="G10" s="53">
        <v>185493</v>
      </c>
      <c r="H10" s="52">
        <v>262712</v>
      </c>
      <c r="I10" s="53">
        <v>225539</v>
      </c>
      <c r="M10" s="211"/>
      <c r="N10" s="10" t="s">
        <v>64</v>
      </c>
      <c r="O10" s="33">
        <v>788625</v>
      </c>
      <c r="P10" s="33">
        <v>784302</v>
      </c>
      <c r="Q10" s="33">
        <v>855192</v>
      </c>
      <c r="R10" s="33">
        <v>1106414</v>
      </c>
      <c r="S10" s="33">
        <v>776111</v>
      </c>
      <c r="T10" s="33">
        <v>733677</v>
      </c>
      <c r="U10" s="33">
        <v>544682</v>
      </c>
      <c r="V10" s="33">
        <v>112992</v>
      </c>
      <c r="W10" s="33">
        <v>311018</v>
      </c>
      <c r="X10" s="33">
        <v>77605</v>
      </c>
      <c r="Y10" s="33">
        <v>121201</v>
      </c>
      <c r="Z10" s="33">
        <v>368672</v>
      </c>
      <c r="AA10" s="33">
        <v>887732</v>
      </c>
      <c r="AB10" s="33">
        <v>393829</v>
      </c>
      <c r="AC10" s="33">
        <v>307938</v>
      </c>
      <c r="AD10" s="126"/>
      <c r="AE10" s="126"/>
      <c r="AF10" s="126"/>
      <c r="AG10" s="62"/>
      <c r="AH10" s="62"/>
    </row>
    <row r="11" spans="2:34" ht="15" customHeight="1">
      <c r="B11" s="208"/>
      <c r="C11" s="10" t="s">
        <v>16</v>
      </c>
      <c r="D11" s="73">
        <v>835812</v>
      </c>
      <c r="E11" s="53">
        <v>1190077</v>
      </c>
      <c r="F11" s="52">
        <v>873453</v>
      </c>
      <c r="G11" s="53">
        <v>812175</v>
      </c>
      <c r="H11" s="52">
        <v>937379</v>
      </c>
      <c r="I11" s="53">
        <v>1325882.23</v>
      </c>
      <c r="M11" s="211" t="s">
        <v>23</v>
      </c>
      <c r="N11" s="10" t="s">
        <v>13</v>
      </c>
      <c r="O11" s="20">
        <v>31385</v>
      </c>
      <c r="P11" s="20">
        <v>23581</v>
      </c>
      <c r="Q11" s="20">
        <v>37587</v>
      </c>
      <c r="R11" s="20">
        <v>54672</v>
      </c>
      <c r="S11" s="20">
        <v>32092</v>
      </c>
      <c r="T11" s="20">
        <v>28361</v>
      </c>
      <c r="U11" s="20">
        <v>167384</v>
      </c>
      <c r="V11" s="20">
        <v>585890</v>
      </c>
      <c r="W11" s="20">
        <v>289530</v>
      </c>
      <c r="X11" s="20">
        <v>46268</v>
      </c>
      <c r="Y11" s="20">
        <v>70750</v>
      </c>
      <c r="Z11" s="20">
        <v>156566</v>
      </c>
      <c r="AA11" s="20">
        <v>70624</v>
      </c>
      <c r="AB11" s="20">
        <v>21866</v>
      </c>
      <c r="AC11" s="20">
        <v>27256</v>
      </c>
      <c r="AD11" s="126"/>
      <c r="AE11" s="126"/>
      <c r="AF11" s="126"/>
      <c r="AG11" s="62"/>
      <c r="AH11" s="62"/>
    </row>
    <row r="12" spans="2:34" ht="15" customHeight="1">
      <c r="B12" s="204" t="s">
        <v>23</v>
      </c>
      <c r="C12" s="10" t="s">
        <v>13</v>
      </c>
      <c r="D12" s="74">
        <v>9403</v>
      </c>
      <c r="E12" s="55">
        <v>23095</v>
      </c>
      <c r="F12" s="54">
        <v>20411</v>
      </c>
      <c r="G12" s="55">
        <v>17623</v>
      </c>
      <c r="H12" s="54">
        <v>25557</v>
      </c>
      <c r="I12" s="55">
        <v>49332</v>
      </c>
      <c r="M12" s="211"/>
      <c r="N12" s="10" t="s">
        <v>14</v>
      </c>
      <c r="O12" s="21">
        <v>2949</v>
      </c>
      <c r="P12" s="21">
        <v>3353</v>
      </c>
      <c r="Q12" s="21">
        <v>4078</v>
      </c>
      <c r="R12" s="21">
        <v>4125</v>
      </c>
      <c r="S12" s="21">
        <v>4480</v>
      </c>
      <c r="T12" s="21">
        <v>4688</v>
      </c>
      <c r="U12" s="21">
        <v>20744</v>
      </c>
      <c r="V12" s="21">
        <v>23811</v>
      </c>
      <c r="W12" s="21">
        <v>19948</v>
      </c>
      <c r="X12" s="21">
        <v>7724</v>
      </c>
      <c r="Y12" s="21">
        <v>7025</v>
      </c>
      <c r="Z12" s="21">
        <v>8479</v>
      </c>
      <c r="AA12" s="21">
        <v>6815</v>
      </c>
      <c r="AB12" s="21">
        <v>6228</v>
      </c>
      <c r="AC12" s="21">
        <v>7608</v>
      </c>
      <c r="AD12" s="126"/>
      <c r="AE12" s="126"/>
      <c r="AF12" s="126"/>
      <c r="AG12" s="62"/>
      <c r="AH12" s="62"/>
    </row>
    <row r="13" spans="2:34" ht="15" customHeight="1">
      <c r="B13" s="205"/>
      <c r="C13" s="10" t="s">
        <v>14</v>
      </c>
      <c r="D13" s="75">
        <v>1200</v>
      </c>
      <c r="E13" s="57">
        <v>1899</v>
      </c>
      <c r="F13" s="56">
        <v>2047</v>
      </c>
      <c r="G13" s="57">
        <v>1889</v>
      </c>
      <c r="H13" s="56">
        <v>2916</v>
      </c>
      <c r="I13" s="57">
        <v>3186</v>
      </c>
      <c r="M13" s="211"/>
      <c r="N13" s="10" t="s">
        <v>15</v>
      </c>
      <c r="O13" s="21">
        <v>25</v>
      </c>
      <c r="P13" s="21">
        <v>67</v>
      </c>
      <c r="Q13" s="21">
        <v>65</v>
      </c>
      <c r="R13" s="21">
        <v>89</v>
      </c>
      <c r="S13" s="21">
        <v>90</v>
      </c>
      <c r="T13" s="21">
        <v>172</v>
      </c>
      <c r="U13" s="21">
        <v>434</v>
      </c>
      <c r="V13" s="21">
        <v>341</v>
      </c>
      <c r="W13" s="21">
        <v>510</v>
      </c>
      <c r="X13" s="21">
        <v>245</v>
      </c>
      <c r="Y13" s="21">
        <v>213</v>
      </c>
      <c r="Z13" s="21">
        <v>122</v>
      </c>
      <c r="AA13" s="21">
        <v>165</v>
      </c>
      <c r="AB13" s="21">
        <v>240</v>
      </c>
      <c r="AC13" s="21">
        <v>230</v>
      </c>
      <c r="AD13" s="126"/>
      <c r="AE13" s="126"/>
      <c r="AF13" s="126"/>
    </row>
    <row r="14" spans="2:34">
      <c r="B14" s="205"/>
      <c r="C14" s="10" t="s">
        <v>15</v>
      </c>
      <c r="D14" s="75">
        <v>5134</v>
      </c>
      <c r="E14" s="57">
        <v>12917</v>
      </c>
      <c r="F14" s="56">
        <v>9546</v>
      </c>
      <c r="G14" s="57">
        <v>4018</v>
      </c>
      <c r="H14" s="56">
        <v>8597</v>
      </c>
      <c r="I14" s="57">
        <v>18006</v>
      </c>
      <c r="M14" s="211"/>
      <c r="N14" s="10" t="s">
        <v>16</v>
      </c>
      <c r="O14" s="21">
        <v>12113</v>
      </c>
      <c r="P14" s="21">
        <v>5137</v>
      </c>
      <c r="Q14" s="21">
        <v>13047</v>
      </c>
      <c r="R14" s="21">
        <v>20451</v>
      </c>
      <c r="S14" s="21">
        <v>16293</v>
      </c>
      <c r="T14" s="21">
        <v>5303</v>
      </c>
      <c r="U14" s="21">
        <v>57789</v>
      </c>
      <c r="V14" s="21">
        <v>72299</v>
      </c>
      <c r="W14" s="21">
        <v>44959</v>
      </c>
      <c r="X14" s="21">
        <v>29035</v>
      </c>
      <c r="Y14" s="21">
        <v>14709</v>
      </c>
      <c r="Z14" s="21">
        <v>18757</v>
      </c>
      <c r="AA14" s="21">
        <v>13121</v>
      </c>
      <c r="AB14" s="21">
        <v>5415</v>
      </c>
      <c r="AC14" s="21">
        <v>6345</v>
      </c>
      <c r="AE14" s="126"/>
      <c r="AF14" s="126"/>
    </row>
    <row r="15" spans="2:34" ht="15.75" thickBot="1">
      <c r="B15" s="212"/>
      <c r="C15" s="10" t="s">
        <v>16</v>
      </c>
      <c r="D15" s="76">
        <v>11710</v>
      </c>
      <c r="E15" s="59">
        <v>23801</v>
      </c>
      <c r="F15" s="58">
        <v>24520</v>
      </c>
      <c r="G15" s="59">
        <v>10021</v>
      </c>
      <c r="H15" s="58">
        <v>13108</v>
      </c>
      <c r="I15" s="59">
        <v>41959.23</v>
      </c>
      <c r="M15" s="211"/>
      <c r="N15" s="10" t="s">
        <v>63</v>
      </c>
      <c r="O15" s="21">
        <v>184</v>
      </c>
      <c r="P15" s="21">
        <v>604</v>
      </c>
      <c r="Q15" s="21">
        <v>484</v>
      </c>
      <c r="R15" s="21">
        <v>207</v>
      </c>
      <c r="S15" s="21">
        <v>430</v>
      </c>
      <c r="T15" s="21">
        <v>784</v>
      </c>
      <c r="U15" s="21">
        <v>6986</v>
      </c>
      <c r="V15" s="21">
        <v>2399</v>
      </c>
      <c r="W15" s="21">
        <v>2407</v>
      </c>
      <c r="X15" s="21">
        <v>4044</v>
      </c>
      <c r="Y15" s="21">
        <v>6526</v>
      </c>
      <c r="Z15" s="21">
        <v>1609</v>
      </c>
      <c r="AA15" s="21">
        <v>613</v>
      </c>
      <c r="AB15" s="21">
        <v>1200</v>
      </c>
      <c r="AC15" s="21">
        <v>2719</v>
      </c>
      <c r="AE15" s="126"/>
      <c r="AF15" s="126"/>
    </row>
    <row r="16" spans="2:34" ht="15.75" thickBot="1">
      <c r="M16" s="211"/>
      <c r="N16" s="10" t="s">
        <v>64</v>
      </c>
      <c r="O16" s="22">
        <v>13913</v>
      </c>
      <c r="P16" s="22">
        <v>10655</v>
      </c>
      <c r="Q16" s="22">
        <v>11366</v>
      </c>
      <c r="R16" s="22">
        <v>20374</v>
      </c>
      <c r="S16" s="22">
        <v>14090</v>
      </c>
      <c r="T16" s="22">
        <v>9899</v>
      </c>
      <c r="U16" s="22">
        <v>60084</v>
      </c>
      <c r="V16" s="22">
        <v>165303</v>
      </c>
      <c r="W16" s="22">
        <v>49593</v>
      </c>
      <c r="X16" s="22">
        <v>30378</v>
      </c>
      <c r="Y16" s="22">
        <v>10276</v>
      </c>
      <c r="Z16" s="22">
        <v>16517</v>
      </c>
      <c r="AA16" s="22">
        <v>12913</v>
      </c>
      <c r="AB16" s="22">
        <v>5750</v>
      </c>
      <c r="AC16" s="22">
        <v>5630</v>
      </c>
      <c r="AE16" s="126"/>
      <c r="AF16" s="126"/>
    </row>
    <row r="17" spans="2:32">
      <c r="P17" s="87"/>
      <c r="T17" s="87"/>
      <c r="X17" s="87"/>
      <c r="AB17" s="87"/>
      <c r="AE17" s="126"/>
      <c r="AF17" s="126"/>
    </row>
    <row r="18" spans="2:32">
      <c r="B18" s="9" t="s">
        <v>95</v>
      </c>
      <c r="M18" s="9" t="s">
        <v>96</v>
      </c>
      <c r="AC18" s="87"/>
      <c r="AE18" s="126"/>
      <c r="AF18" s="126"/>
    </row>
    <row r="19" spans="2:32">
      <c r="L19" s="49"/>
      <c r="AC19" s="87"/>
      <c r="AE19" s="126"/>
      <c r="AF19" s="126"/>
    </row>
    <row r="20" spans="2:32">
      <c r="L20" s="49"/>
      <c r="AB20" s="116"/>
      <c r="AE20" s="126"/>
      <c r="AF20" s="126"/>
    </row>
    <row r="21" spans="2:32" s="60" customFormat="1">
      <c r="AB21" s="116"/>
      <c r="AE21" s="126"/>
      <c r="AF21" s="126"/>
    </row>
    <row r="22" spans="2:32" s="60" customFormat="1">
      <c r="AB22" s="116"/>
      <c r="AE22" s="126"/>
      <c r="AF22" s="126"/>
    </row>
    <row r="23" spans="2:32" s="49" customFormat="1">
      <c r="X23" s="98"/>
      <c r="Y23" s="98"/>
      <c r="Z23" s="98"/>
      <c r="AA23" s="98"/>
      <c r="AB23" s="98"/>
      <c r="AE23" s="128"/>
      <c r="AF23" s="128"/>
    </row>
    <row r="24" spans="2:32" s="49" customFormat="1">
      <c r="X24" s="98"/>
      <c r="Y24" s="98"/>
      <c r="Z24" s="98"/>
      <c r="AA24" s="98"/>
      <c r="AB24" s="98"/>
      <c r="AE24" s="128"/>
      <c r="AF24" s="128"/>
    </row>
    <row r="25" spans="2:32" s="49" customFormat="1">
      <c r="X25" s="98"/>
      <c r="Y25" s="98"/>
      <c r="Z25" s="98"/>
      <c r="AA25" s="98"/>
      <c r="AB25" s="98"/>
    </row>
    <row r="26" spans="2:32" s="49" customFormat="1">
      <c r="O26" s="98"/>
      <c r="P26" s="98"/>
      <c r="Q26" s="98"/>
      <c r="R26" s="98"/>
      <c r="S26" s="98"/>
      <c r="T26" s="98"/>
      <c r="U26" s="98"/>
      <c r="V26" s="98"/>
      <c r="W26" s="98"/>
      <c r="X26" s="98" t="s">
        <v>168</v>
      </c>
      <c r="Y26" s="98"/>
      <c r="Z26" s="98"/>
      <c r="AA26" s="98"/>
      <c r="AB26" s="98"/>
    </row>
    <row r="27" spans="2:32" s="49" customFormat="1"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</row>
    <row r="28" spans="2:32" s="49" customFormat="1"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</row>
    <row r="29" spans="2:32" s="49" customFormat="1">
      <c r="C29" s="88"/>
      <c r="D29" s="88"/>
      <c r="E29" s="88"/>
      <c r="F29" s="88"/>
      <c r="G29" s="88"/>
      <c r="H29" s="88"/>
      <c r="O29" s="98"/>
      <c r="P29" s="98"/>
      <c r="Q29" s="98"/>
      <c r="R29" s="98"/>
      <c r="S29" s="98"/>
      <c r="T29" s="89"/>
      <c r="U29" s="89"/>
      <c r="V29" s="89"/>
      <c r="W29" s="98"/>
      <c r="X29" s="98"/>
      <c r="Y29" s="98"/>
      <c r="Z29" s="98"/>
      <c r="AA29" s="98"/>
      <c r="AB29" s="98"/>
      <c r="AC29" s="49" t="s">
        <v>193</v>
      </c>
    </row>
    <row r="30" spans="2:32" s="49" customFormat="1">
      <c r="C30" s="88"/>
      <c r="D30" s="88"/>
      <c r="E30" s="88"/>
      <c r="F30" s="88"/>
      <c r="G30" s="88"/>
      <c r="H30" s="88"/>
      <c r="N30" s="49" t="s">
        <v>17</v>
      </c>
      <c r="O30" s="98"/>
      <c r="P30" s="98"/>
      <c r="Q30" s="89"/>
      <c r="R30" s="89"/>
      <c r="S30" s="89"/>
      <c r="T30" s="89"/>
      <c r="U30" s="89"/>
      <c r="V30" s="89"/>
      <c r="W30" s="100"/>
      <c r="X30" s="98"/>
      <c r="Y30" s="98"/>
      <c r="Z30" s="98"/>
      <c r="AA30" s="98"/>
      <c r="AB30" s="98"/>
      <c r="AC30" s="49">
        <v>237476</v>
      </c>
    </row>
    <row r="31" spans="2:32" s="49" customFormat="1">
      <c r="C31" s="88"/>
      <c r="D31" s="88"/>
      <c r="E31" s="88"/>
      <c r="F31" s="88"/>
      <c r="G31" s="88"/>
      <c r="H31" s="88"/>
      <c r="O31" s="98"/>
      <c r="P31" s="98"/>
      <c r="Q31" s="89"/>
      <c r="R31" s="89"/>
      <c r="S31" s="89"/>
      <c r="T31" s="89"/>
      <c r="U31" s="89"/>
      <c r="V31" s="89"/>
      <c r="W31" s="100"/>
      <c r="X31" s="98"/>
      <c r="Y31" s="98"/>
      <c r="Z31" s="98"/>
      <c r="AA31" s="98"/>
      <c r="AB31" s="98"/>
      <c r="AC31" s="49">
        <v>18160</v>
      </c>
    </row>
    <row r="32" spans="2:32" s="49" customFormat="1">
      <c r="C32" s="88"/>
      <c r="D32" s="88"/>
      <c r="E32" s="88"/>
      <c r="F32" s="88"/>
      <c r="G32" s="88"/>
      <c r="H32" s="88"/>
      <c r="O32" s="98"/>
      <c r="P32" s="98"/>
      <c r="Q32" s="89"/>
      <c r="R32" s="89"/>
      <c r="S32" s="89"/>
      <c r="T32" s="89"/>
      <c r="U32" s="89"/>
      <c r="V32" s="89"/>
      <c r="W32" s="100"/>
      <c r="X32" s="98"/>
      <c r="Y32" s="98"/>
      <c r="Z32" s="98"/>
      <c r="AA32" s="98"/>
      <c r="AB32" s="98"/>
      <c r="AC32" s="49">
        <v>1115</v>
      </c>
    </row>
    <row r="33" spans="15:29" s="49" customFormat="1">
      <c r="O33" s="98"/>
      <c r="P33" s="98"/>
      <c r="Q33" s="89"/>
      <c r="R33" s="89"/>
      <c r="S33" s="89"/>
      <c r="T33" s="89"/>
      <c r="U33" s="89"/>
      <c r="V33" s="89"/>
      <c r="W33" s="100"/>
      <c r="X33" s="98"/>
      <c r="Y33" s="98"/>
      <c r="Z33" s="98"/>
      <c r="AA33" s="98"/>
      <c r="AB33" s="98"/>
      <c r="AC33" s="49">
        <v>20202</v>
      </c>
    </row>
    <row r="34" spans="15:29" s="49" customFormat="1">
      <c r="O34" s="98"/>
      <c r="P34" s="98"/>
      <c r="Q34" s="89"/>
      <c r="R34" s="89"/>
      <c r="S34" s="89"/>
      <c r="T34" s="89"/>
      <c r="U34" s="89"/>
      <c r="V34" s="89"/>
      <c r="W34" s="100"/>
      <c r="X34" s="98"/>
      <c r="Y34" s="98"/>
      <c r="Z34" s="98"/>
      <c r="AA34" s="98"/>
      <c r="AB34" s="98"/>
      <c r="AC34" s="49">
        <v>11594</v>
      </c>
    </row>
    <row r="35" spans="15:29" s="49" customFormat="1">
      <c r="O35" s="98"/>
      <c r="P35" s="98"/>
      <c r="Q35" s="89"/>
      <c r="R35" s="89"/>
      <c r="S35" s="89"/>
      <c r="T35" s="89"/>
      <c r="U35" s="89"/>
      <c r="V35" s="89"/>
      <c r="W35" s="100"/>
      <c r="X35" s="98"/>
      <c r="Y35" s="98"/>
      <c r="Z35" s="98"/>
      <c r="AA35" s="98"/>
      <c r="AB35" s="98"/>
      <c r="AC35" s="49">
        <v>106807</v>
      </c>
    </row>
    <row r="36" spans="15:29" s="49" customFormat="1"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</row>
    <row r="37" spans="15:29" s="60" customFormat="1"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</row>
    <row r="38" spans="15:29" s="60" customFormat="1">
      <c r="O38" s="116"/>
      <c r="P38" s="116"/>
      <c r="Q38" s="116"/>
      <c r="R38" s="116"/>
      <c r="S38" s="116"/>
      <c r="T38" s="116"/>
      <c r="U38" s="116"/>
      <c r="V38" s="116"/>
      <c r="W38" s="116"/>
    </row>
    <row r="39" spans="15:29" s="60" customFormat="1">
      <c r="O39" s="116"/>
      <c r="P39" s="116"/>
      <c r="Q39" s="116"/>
      <c r="R39" s="116"/>
      <c r="S39" s="116"/>
      <c r="T39" s="116"/>
      <c r="U39" s="116"/>
      <c r="V39" s="116"/>
      <c r="W39" s="116"/>
    </row>
    <row r="40" spans="15:29" s="60" customFormat="1">
      <c r="O40" s="116"/>
      <c r="P40" s="116"/>
      <c r="Q40" s="116"/>
      <c r="R40" s="116"/>
      <c r="S40" s="116"/>
      <c r="T40" s="116"/>
      <c r="U40" s="116"/>
      <c r="V40" s="116"/>
      <c r="W40" s="116"/>
    </row>
    <row r="41" spans="15:29" s="60" customFormat="1"/>
    <row r="42" spans="15:29" s="60" customFormat="1"/>
    <row r="43" spans="15:29" s="60" customFormat="1"/>
    <row r="44" spans="15:29" s="60" customFormat="1"/>
    <row r="45" spans="15:29" s="60" customFormat="1">
      <c r="P45" s="87"/>
      <c r="Q45" s="8"/>
      <c r="R45" s="8"/>
      <c r="S45" s="8"/>
      <c r="T45" s="87"/>
      <c r="U45" s="8"/>
      <c r="V45" s="8"/>
      <c r="W45" s="8"/>
      <c r="X45" s="87"/>
      <c r="Y45" s="8"/>
      <c r="Z45" s="8"/>
      <c r="AA45" s="8"/>
      <c r="AB45" s="87"/>
    </row>
    <row r="46" spans="15:29" s="60" customFormat="1">
      <c r="P46" s="87"/>
      <c r="Q46" s="8"/>
      <c r="R46" s="8"/>
      <c r="S46" s="8"/>
      <c r="T46" s="87"/>
      <c r="U46" s="8"/>
      <c r="V46" s="8"/>
      <c r="W46" s="8"/>
      <c r="X46" s="87"/>
      <c r="Y46" s="8"/>
      <c r="Z46" s="8"/>
      <c r="AA46" s="8"/>
      <c r="AB46" s="87"/>
    </row>
    <row r="47" spans="15:29" s="60" customFormat="1">
      <c r="P47" s="87"/>
      <c r="Q47" s="8"/>
      <c r="R47" s="8"/>
      <c r="S47" s="8"/>
      <c r="T47" s="87"/>
      <c r="U47" s="8"/>
      <c r="V47" s="8"/>
      <c r="W47" s="8"/>
      <c r="X47" s="87"/>
      <c r="Y47" s="8"/>
      <c r="Z47" s="8"/>
      <c r="AA47" s="8"/>
      <c r="AB47" s="87"/>
    </row>
  </sheetData>
  <sheetProtection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B8:B11"/>
    <mergeCell ref="B12:B15"/>
    <mergeCell ref="D6:D7"/>
    <mergeCell ref="E6:E7"/>
    <mergeCell ref="F6:F7"/>
    <mergeCell ref="G6:G7"/>
    <mergeCell ref="H6:H7"/>
    <mergeCell ref="I6:I7"/>
  </mergeCells>
  <phoneticPr fontId="48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40625" defaultRowHeight="15"/>
  <cols>
    <col min="1" max="1" width="16.140625" style="62" bestFit="1" customWidth="1"/>
    <col min="2" max="5" width="12.85546875" style="62" bestFit="1" customWidth="1"/>
    <col min="6" max="6" width="10.7109375" style="62" bestFit="1" customWidth="1"/>
    <col min="7" max="8" width="12.140625" style="62" bestFit="1" customWidth="1"/>
    <col min="9" max="11" width="10.7109375" style="62" bestFit="1" customWidth="1"/>
    <col min="12" max="12" width="12.85546875" style="62" bestFit="1" customWidth="1"/>
    <col min="13" max="14" width="10.7109375" style="62" bestFit="1" customWidth="1"/>
    <col min="15" max="20" width="9.140625" style="62"/>
    <col min="21" max="23" width="12.140625" style="62" bestFit="1" customWidth="1"/>
    <col min="24" max="16384" width="9.140625" style="62"/>
  </cols>
  <sheetData>
    <row r="1" spans="1:9">
      <c r="B1" s="217" t="s">
        <v>220</v>
      </c>
      <c r="C1" s="217"/>
      <c r="D1" s="217"/>
      <c r="E1" s="217"/>
    </row>
    <row r="2" spans="1:9">
      <c r="B2" s="163">
        <v>2019</v>
      </c>
      <c r="C2" s="163">
        <v>2020</v>
      </c>
      <c r="D2" s="163">
        <v>2021</v>
      </c>
    </row>
    <row r="3" spans="1:9">
      <c r="A3" s="62" t="s">
        <v>221</v>
      </c>
      <c r="B3" s="160">
        <f>SUM('3. Podróżni OT'!Q5:T10)</f>
        <v>8006636</v>
      </c>
      <c r="C3" s="160">
        <f>SUM('3. Podróżni OT'!U5:X10)</f>
        <v>2773010</v>
      </c>
      <c r="D3" s="160">
        <f>SUM('3. Podróżni OT'!Y5:AB10)</f>
        <v>4473568</v>
      </c>
    </row>
    <row r="4" spans="1:9" ht="15" customHeight="1">
      <c r="A4" s="62" t="s">
        <v>229</v>
      </c>
      <c r="B4" s="160">
        <f>SUM('3. Podróżni OT'!Q11:T16)</f>
        <v>283227</v>
      </c>
      <c r="C4" s="160">
        <f>SUM('3. Podróżni OT'!U11:X16)</f>
        <v>1688105</v>
      </c>
      <c r="D4" s="160">
        <f>SUM('3. Podróżni OT'!Y11:AB16)</f>
        <v>456499</v>
      </c>
      <c r="I4" s="158"/>
    </row>
    <row r="5" spans="1:9">
      <c r="A5" s="62" t="s">
        <v>222</v>
      </c>
      <c r="B5" s="161">
        <f t="shared" ref="B5:D5" si="0">B3-B4</f>
        <v>7723409</v>
      </c>
      <c r="C5" s="161">
        <f t="shared" si="0"/>
        <v>1084905</v>
      </c>
      <c r="D5" s="161">
        <f t="shared" si="0"/>
        <v>4017069</v>
      </c>
    </row>
    <row r="6" spans="1:9">
      <c r="A6" s="62" t="s">
        <v>230</v>
      </c>
      <c r="B6" s="159">
        <f t="shared" ref="B6:D6" si="1">B3/1000000</f>
        <v>8.0066360000000003</v>
      </c>
      <c r="C6" s="159">
        <f t="shared" si="1"/>
        <v>2.7730100000000002</v>
      </c>
      <c r="D6" s="159">
        <f t="shared" si="1"/>
        <v>4.4735680000000002</v>
      </c>
      <c r="E6" s="62" t="s">
        <v>230</v>
      </c>
    </row>
    <row r="7" spans="1:9">
      <c r="A7" s="62" t="s">
        <v>231</v>
      </c>
      <c r="B7" s="159">
        <f>B5/1000000</f>
        <v>7.7234090000000002</v>
      </c>
      <c r="C7" s="159">
        <f t="shared" ref="C7:D7" si="2">C5/1000000</f>
        <v>1.084905</v>
      </c>
      <c r="D7" s="159">
        <f t="shared" si="2"/>
        <v>4.0170690000000002</v>
      </c>
      <c r="E7" s="62" t="s">
        <v>231</v>
      </c>
    </row>
    <row r="8" spans="1:9">
      <c r="B8" s="159"/>
      <c r="C8" s="159"/>
      <c r="D8" s="159"/>
    </row>
    <row r="9" spans="1:9">
      <c r="A9" s="62" t="s">
        <v>223</v>
      </c>
      <c r="B9" s="163" t="s">
        <v>226</v>
      </c>
      <c r="C9" s="163" t="s">
        <v>225</v>
      </c>
      <c r="D9" s="163" t="s">
        <v>224</v>
      </c>
    </row>
    <row r="10" spans="1:9">
      <c r="A10" s="62" t="s">
        <v>230</v>
      </c>
      <c r="B10" s="158"/>
      <c r="C10" s="158">
        <f t="shared" ref="C10" si="3">C3/B3-1</f>
        <v>-0.65366103816883903</v>
      </c>
      <c r="D10" s="158">
        <f>D3/C3-1</f>
        <v>0.61325346825290938</v>
      </c>
    </row>
    <row r="11" spans="1:9">
      <c r="A11" s="62" t="s">
        <v>231</v>
      </c>
      <c r="B11" s="158"/>
      <c r="C11" s="158">
        <f>C5/B5-1</f>
        <v>-0.85953029290563276</v>
      </c>
      <c r="D11" s="158">
        <f>D5/C5-1</f>
        <v>2.7026919407690073</v>
      </c>
    </row>
    <row r="12" spans="1:9" ht="15" customHeight="1">
      <c r="D12" s="163" t="s">
        <v>228</v>
      </c>
    </row>
    <row r="13" spans="1:9">
      <c r="A13" s="62" t="s">
        <v>230</v>
      </c>
      <c r="D13" s="158">
        <f>D3/B3-1</f>
        <v>-0.44126746863476751</v>
      </c>
    </row>
    <row r="14" spans="1:9">
      <c r="A14" s="62" t="s">
        <v>231</v>
      </c>
      <c r="D14" s="158">
        <f>D5/B5-1</f>
        <v>-0.47988394761950326</v>
      </c>
    </row>
    <row r="15" spans="1:9">
      <c r="B15" s="217" t="s">
        <v>227</v>
      </c>
      <c r="C15" s="217"/>
      <c r="D15" s="217"/>
      <c r="E15" s="217"/>
    </row>
    <row r="16" spans="1:9">
      <c r="B16" s="163">
        <v>2019</v>
      </c>
      <c r="C16" s="163">
        <v>2020</v>
      </c>
      <c r="D16" s="163">
        <v>2021</v>
      </c>
    </row>
    <row r="17" spans="1:26">
      <c r="A17" s="62" t="s">
        <v>221</v>
      </c>
      <c r="B17" s="160">
        <f>SUM('2. Umowy OT'!Q5:T10)</f>
        <v>2705291</v>
      </c>
      <c r="C17" s="160">
        <f>SUM('2. Umowy OT'!U5:X10)</f>
        <v>1065146</v>
      </c>
      <c r="D17" s="160">
        <f>SUM('2. Umowy OT'!Y5:AB10)</f>
        <v>1701213</v>
      </c>
    </row>
    <row r="18" spans="1:26">
      <c r="A18" s="62" t="s">
        <v>229</v>
      </c>
      <c r="B18" s="160">
        <f>SUM('2. Umowy OT'!Q11:T16)</f>
        <v>115497</v>
      </c>
      <c r="C18" s="160">
        <f>SUM('2. Umowy OT'!U11:X16)</f>
        <v>554834</v>
      </c>
      <c r="D18" s="160">
        <f>SUM('2. Umowy OT'!Y11:AB16)</f>
        <v>179273</v>
      </c>
    </row>
    <row r="19" spans="1:26">
      <c r="A19" s="62" t="s">
        <v>222</v>
      </c>
      <c r="B19" s="161">
        <f t="shared" ref="B19" si="4">B17-B18</f>
        <v>2589794</v>
      </c>
      <c r="C19" s="161">
        <f t="shared" ref="C19" si="5">C17-C18</f>
        <v>510312</v>
      </c>
      <c r="D19" s="161">
        <f t="shared" ref="D19" si="6">D17-D18</f>
        <v>1521940</v>
      </c>
    </row>
    <row r="20" spans="1:26">
      <c r="A20" s="62" t="s">
        <v>230</v>
      </c>
      <c r="B20" s="159">
        <f t="shared" ref="B20:D20" si="7">B17/1000000</f>
        <v>2.7052909999999999</v>
      </c>
      <c r="C20" s="159">
        <f t="shared" si="7"/>
        <v>1.0651459999999999</v>
      </c>
      <c r="D20" s="159">
        <f t="shared" si="7"/>
        <v>1.7012130000000001</v>
      </c>
    </row>
    <row r="21" spans="1:26">
      <c r="A21" s="62" t="s">
        <v>231</v>
      </c>
      <c r="B21" s="159">
        <f>B19/1000000</f>
        <v>2.5897939999999999</v>
      </c>
      <c r="C21" s="159">
        <f t="shared" ref="C21:D21" si="8">C19/1000000</f>
        <v>0.51031199999999999</v>
      </c>
      <c r="D21" s="159">
        <f t="shared" si="8"/>
        <v>1.5219400000000001</v>
      </c>
    </row>
    <row r="22" spans="1:26">
      <c r="B22" s="159"/>
      <c r="C22" s="159"/>
      <c r="D22" s="159"/>
    </row>
    <row r="23" spans="1:26">
      <c r="A23" s="62" t="s">
        <v>223</v>
      </c>
      <c r="B23" s="163" t="s">
        <v>226</v>
      </c>
      <c r="C23" s="163" t="s">
        <v>225</v>
      </c>
      <c r="D23" s="163" t="s">
        <v>224</v>
      </c>
    </row>
    <row r="24" spans="1:26">
      <c r="A24" s="62" t="s">
        <v>230</v>
      </c>
      <c r="B24" s="158"/>
      <c r="C24" s="158">
        <f t="shared" ref="C24" si="9">C17/B17-1</f>
        <v>-0.6062730404973069</v>
      </c>
      <c r="D24" s="158">
        <f>D17/C17-1</f>
        <v>0.59716414463369349</v>
      </c>
      <c r="E24" s="158"/>
    </row>
    <row r="25" spans="1:26">
      <c r="A25" s="62" t="s">
        <v>231</v>
      </c>
      <c r="B25" s="158"/>
      <c r="C25" s="158">
        <f>C19/B19-1</f>
        <v>-0.80295266727778347</v>
      </c>
      <c r="D25" s="158">
        <f>D19/C19-1</f>
        <v>1.9823715687657746</v>
      </c>
      <c r="E25" s="158"/>
    </row>
    <row r="26" spans="1:26">
      <c r="D26" s="163" t="s">
        <v>228</v>
      </c>
      <c r="E26" s="158"/>
    </row>
    <row r="27" spans="1:26">
      <c r="A27" s="62" t="s">
        <v>230</v>
      </c>
      <c r="D27" s="158">
        <f>D17/B17-1</f>
        <v>-0.37115341750665642</v>
      </c>
      <c r="E27" s="158"/>
    </row>
    <row r="28" spans="1:26">
      <c r="A28" s="62" t="s">
        <v>231</v>
      </c>
      <c r="D28" s="158">
        <f>D19/B19-1</f>
        <v>-0.41233163718813159</v>
      </c>
      <c r="E28" s="162"/>
    </row>
    <row r="29" spans="1:26">
      <c r="D29" s="62" t="s">
        <v>221</v>
      </c>
      <c r="T29" s="217" t="s">
        <v>220</v>
      </c>
      <c r="U29" s="217"/>
      <c r="V29" s="217"/>
      <c r="W29" s="217"/>
    </row>
    <row r="30" spans="1:26" ht="15.75" thickBot="1">
      <c r="B30" s="8"/>
      <c r="C30" s="1"/>
      <c r="D30" s="155" t="s">
        <v>65</v>
      </c>
      <c r="E30" s="155" t="s">
        <v>101</v>
      </c>
      <c r="F30" s="155" t="s">
        <v>108</v>
      </c>
      <c r="G30" s="155" t="s">
        <v>130</v>
      </c>
      <c r="H30" s="155" t="s">
        <v>134</v>
      </c>
      <c r="I30" s="155" t="s">
        <v>158</v>
      </c>
      <c r="J30" s="155" t="s">
        <v>167</v>
      </c>
      <c r="K30" s="155" t="s">
        <v>168</v>
      </c>
      <c r="L30" s="155" t="s">
        <v>179</v>
      </c>
      <c r="M30" s="155" t="s">
        <v>192</v>
      </c>
      <c r="N30" s="155" t="s">
        <v>193</v>
      </c>
      <c r="O30" s="155" t="s">
        <v>200</v>
      </c>
      <c r="P30" s="155" t="s">
        <v>203</v>
      </c>
      <c r="Q30" s="155" t="s">
        <v>210</v>
      </c>
      <c r="T30" s="163">
        <v>2018</v>
      </c>
      <c r="U30" s="163">
        <v>2019</v>
      </c>
      <c r="V30" s="163">
        <v>2020</v>
      </c>
      <c r="W30" s="163">
        <v>2021</v>
      </c>
      <c r="X30" s="163">
        <v>2019</v>
      </c>
      <c r="Y30" s="163">
        <v>2020</v>
      </c>
      <c r="Z30" s="163">
        <v>2021</v>
      </c>
    </row>
    <row r="31" spans="1:26">
      <c r="B31" s="211" t="s">
        <v>24</v>
      </c>
      <c r="C31" s="10" t="s">
        <v>13</v>
      </c>
      <c r="D31" s="18">
        <v>1067957</v>
      </c>
      <c r="E31" s="18">
        <v>621369</v>
      </c>
      <c r="F31" s="18">
        <v>781061</v>
      </c>
      <c r="G31" s="18">
        <v>762774</v>
      </c>
      <c r="H31" s="18">
        <v>1125525</v>
      </c>
      <c r="I31" s="18">
        <v>641010</v>
      </c>
      <c r="J31" s="18">
        <v>575733</v>
      </c>
      <c r="K31" s="18">
        <v>186317</v>
      </c>
      <c r="L31" s="18">
        <v>479680</v>
      </c>
      <c r="M31" s="18">
        <v>118622</v>
      </c>
      <c r="N31" s="18">
        <v>228216</v>
      </c>
      <c r="O31" s="18">
        <v>715655</v>
      </c>
      <c r="P31" s="18">
        <v>833412</v>
      </c>
      <c r="Q31" s="18">
        <v>432274</v>
      </c>
      <c r="S31" s="10" t="s">
        <v>13</v>
      </c>
      <c r="U31" s="136">
        <f>SUM(F31:I31)-SUM(F37:I37)</f>
        <v>3157688</v>
      </c>
      <c r="V31" s="136">
        <f>SUM(J31:M31)-SUM(J37:M37)</f>
        <v>271283</v>
      </c>
      <c r="W31" s="136">
        <f>SUM(N31:Q31)-SUM(N37:Q37)</f>
        <v>1890023</v>
      </c>
      <c r="X31" s="166">
        <f>U31/$U$37</f>
        <v>0.4099973940909617</v>
      </c>
      <c r="Y31" s="166">
        <f>V31/$V$37</f>
        <v>0.25264205836555581</v>
      </c>
      <c r="Z31" s="166">
        <f t="shared" ref="Z31:Z36" si="10">W31/$W$37</f>
        <v>0.47921840176269087</v>
      </c>
    </row>
    <row r="32" spans="1:26">
      <c r="B32" s="211"/>
      <c r="C32" s="10" t="s">
        <v>14</v>
      </c>
      <c r="D32" s="19">
        <v>41954</v>
      </c>
      <c r="E32" s="19">
        <v>56672</v>
      </c>
      <c r="F32" s="19">
        <v>73408</v>
      </c>
      <c r="G32" s="19">
        <v>52539</v>
      </c>
      <c r="H32" s="19">
        <v>61288</v>
      </c>
      <c r="I32" s="19">
        <v>74458</v>
      </c>
      <c r="J32" s="19">
        <v>54842</v>
      </c>
      <c r="K32" s="19">
        <v>6822</v>
      </c>
      <c r="L32" s="19">
        <v>11580</v>
      </c>
      <c r="M32" s="19">
        <v>9354</v>
      </c>
      <c r="N32" s="19">
        <v>17333</v>
      </c>
      <c r="O32" s="19">
        <v>28725</v>
      </c>
      <c r="P32" s="19">
        <v>35711</v>
      </c>
      <c r="Q32" s="19">
        <v>43077</v>
      </c>
      <c r="S32" s="10" t="s">
        <v>14</v>
      </c>
      <c r="U32" s="136">
        <f t="shared" ref="U32:U36" si="11">SUM(F32:I32)-SUM(F38:I38)</f>
        <v>244322</v>
      </c>
      <c r="V32" s="136">
        <f t="shared" ref="V32:V36" si="12">SUM(J32:M32)-SUM(J38:M38)</f>
        <v>10412</v>
      </c>
      <c r="W32" s="136">
        <f t="shared" ref="W32:W36" si="13">SUM(N32:Q32)-SUM(N38:Q38)</f>
        <v>96377</v>
      </c>
      <c r="X32" s="166">
        <f t="shared" ref="X32:X36" si="14">U32/$U$37</f>
        <v>3.1723014851084697E-2</v>
      </c>
      <c r="Y32" s="166">
        <f t="shared" ref="Y32:Y36" si="15">V32/$V$37</f>
        <v>9.6965497716486743E-3</v>
      </c>
      <c r="Z32" s="166">
        <f t="shared" si="10"/>
        <v>2.443654490272492E-2</v>
      </c>
    </row>
    <row r="33" spans="2:26">
      <c r="B33" s="211"/>
      <c r="C33" s="10" t="s">
        <v>15</v>
      </c>
      <c r="D33" s="19">
        <v>2212</v>
      </c>
      <c r="E33" s="19">
        <v>2468</v>
      </c>
      <c r="F33" s="19">
        <v>2888</v>
      </c>
      <c r="G33" s="19">
        <v>2223</v>
      </c>
      <c r="H33" s="19">
        <v>3414</v>
      </c>
      <c r="I33" s="19">
        <v>2979</v>
      </c>
      <c r="J33" s="19">
        <v>1869</v>
      </c>
      <c r="K33" s="19">
        <v>311</v>
      </c>
      <c r="L33" s="19">
        <v>505</v>
      </c>
      <c r="M33" s="19">
        <v>803</v>
      </c>
      <c r="N33" s="19">
        <v>1205</v>
      </c>
      <c r="O33" s="19">
        <v>1191</v>
      </c>
      <c r="P33" s="19">
        <v>1384</v>
      </c>
      <c r="Q33" s="19">
        <v>1861</v>
      </c>
      <c r="S33" s="10" t="s">
        <v>15</v>
      </c>
      <c r="U33" s="136">
        <f t="shared" si="11"/>
        <v>11088</v>
      </c>
      <c r="V33" s="136">
        <f t="shared" si="12"/>
        <v>1958</v>
      </c>
      <c r="W33" s="136">
        <f t="shared" si="13"/>
        <v>4903</v>
      </c>
      <c r="X33" s="166">
        <f t="shared" si="14"/>
        <v>1.439677100993063E-3</v>
      </c>
      <c r="Y33" s="166">
        <f t="shared" si="15"/>
        <v>1.8234579766507975E-3</v>
      </c>
      <c r="Z33" s="166">
        <f t="shared" si="10"/>
        <v>1.2431636143276951E-3</v>
      </c>
    </row>
    <row r="34" spans="2:26">
      <c r="B34" s="211"/>
      <c r="C34" s="10" t="s">
        <v>16</v>
      </c>
      <c r="D34" s="19">
        <v>178315</v>
      </c>
      <c r="E34" s="19">
        <v>184433</v>
      </c>
      <c r="F34" s="19">
        <v>258436</v>
      </c>
      <c r="G34" s="19">
        <v>217404</v>
      </c>
      <c r="H34" s="19">
        <v>192319</v>
      </c>
      <c r="I34" s="19">
        <v>201960</v>
      </c>
      <c r="J34" s="19">
        <v>160273</v>
      </c>
      <c r="K34" s="19">
        <v>14900</v>
      </c>
      <c r="L34" s="19">
        <v>50132</v>
      </c>
      <c r="M34" s="19">
        <v>18059</v>
      </c>
      <c r="N34" s="19">
        <v>20595</v>
      </c>
      <c r="O34" s="19">
        <v>73028</v>
      </c>
      <c r="P34" s="19">
        <v>122342</v>
      </c>
      <c r="Q34" s="19">
        <v>64348</v>
      </c>
      <c r="S34" s="10" t="s">
        <v>16</v>
      </c>
      <c r="U34" s="136">
        <f t="shared" si="11"/>
        <v>815027</v>
      </c>
      <c r="V34" s="136">
        <f t="shared" si="12"/>
        <v>42583</v>
      </c>
      <c r="W34" s="136">
        <f t="shared" si="13"/>
        <v>229084</v>
      </c>
      <c r="X34" s="166">
        <f t="shared" si="14"/>
        <v>0.10582392754248496</v>
      </c>
      <c r="Y34" s="166">
        <f t="shared" si="15"/>
        <v>3.9656951491175131E-2</v>
      </c>
      <c r="Z34" s="166">
        <f t="shared" si="10"/>
        <v>5.8084620319120074E-2</v>
      </c>
    </row>
    <row r="35" spans="2:26">
      <c r="B35" s="211"/>
      <c r="C35" s="10" t="s">
        <v>63</v>
      </c>
      <c r="D35" s="33">
        <v>15380</v>
      </c>
      <c r="E35" s="33">
        <v>23840</v>
      </c>
      <c r="F35" s="33">
        <v>20168</v>
      </c>
      <c r="G35" s="33">
        <v>10220</v>
      </c>
      <c r="H35" s="33">
        <v>21426</v>
      </c>
      <c r="I35" s="33">
        <v>28133</v>
      </c>
      <c r="J35" s="33">
        <v>15665</v>
      </c>
      <c r="K35" s="33">
        <v>1713</v>
      </c>
      <c r="L35" s="33">
        <v>10815</v>
      </c>
      <c r="M35" s="33">
        <v>6980</v>
      </c>
      <c r="N35" s="33">
        <v>12610</v>
      </c>
      <c r="O35" s="33">
        <v>9413</v>
      </c>
      <c r="P35" s="33">
        <v>20952</v>
      </c>
      <c r="Q35" s="33">
        <v>25810</v>
      </c>
      <c r="S35" s="10" t="s">
        <v>63</v>
      </c>
      <c r="U35" s="136">
        <f t="shared" si="11"/>
        <v>78066</v>
      </c>
      <c r="V35" s="136">
        <f t="shared" si="12"/>
        <v>19622</v>
      </c>
      <c r="W35" s="136">
        <f t="shared" si="13"/>
        <v>59077</v>
      </c>
      <c r="X35" s="166">
        <f t="shared" si="14"/>
        <v>1.013616816072551E-2</v>
      </c>
      <c r="Y35" s="166">
        <f t="shared" si="15"/>
        <v>1.827369377826453E-2</v>
      </c>
      <c r="Z35" s="166">
        <f t="shared" si="10"/>
        <v>1.4979069313407556E-2</v>
      </c>
    </row>
    <row r="36" spans="2:26">
      <c r="B36" s="211"/>
      <c r="C36" s="10" t="s">
        <v>64</v>
      </c>
      <c r="D36" s="33">
        <v>786326</v>
      </c>
      <c r="E36" s="33">
        <v>782721</v>
      </c>
      <c r="F36" s="33">
        <v>853336</v>
      </c>
      <c r="G36" s="33">
        <v>1098702</v>
      </c>
      <c r="H36" s="33">
        <v>771199</v>
      </c>
      <c r="I36" s="33">
        <v>727951</v>
      </c>
      <c r="J36" s="33">
        <v>540308</v>
      </c>
      <c r="K36" s="33">
        <v>110853</v>
      </c>
      <c r="L36" s="33">
        <v>304451</v>
      </c>
      <c r="M36" s="33">
        <v>76871</v>
      </c>
      <c r="N36" s="33">
        <v>119437</v>
      </c>
      <c r="O36" s="33">
        <v>361821</v>
      </c>
      <c r="P36" s="33">
        <v>872021</v>
      </c>
      <c r="Q36" s="33">
        <v>356192</v>
      </c>
      <c r="S36" s="10" t="s">
        <v>64</v>
      </c>
      <c r="U36" s="136">
        <f t="shared" si="11"/>
        <v>3395536</v>
      </c>
      <c r="V36" s="136">
        <f t="shared" si="12"/>
        <v>727926</v>
      </c>
      <c r="W36" s="136">
        <f t="shared" si="13"/>
        <v>1664506</v>
      </c>
      <c r="X36" s="166">
        <f t="shared" si="14"/>
        <v>0.44087981825375011</v>
      </c>
      <c r="Y36" s="166">
        <f t="shared" si="15"/>
        <v>0.67790728861670502</v>
      </c>
      <c r="Z36" s="166">
        <f t="shared" si="10"/>
        <v>0.42203820008772885</v>
      </c>
    </row>
    <row r="37" spans="2:26">
      <c r="B37" s="211" t="s">
        <v>23</v>
      </c>
      <c r="C37" s="10" t="s">
        <v>13</v>
      </c>
      <c r="D37" s="20">
        <v>31385</v>
      </c>
      <c r="E37" s="20">
        <v>23581</v>
      </c>
      <c r="F37" s="20">
        <v>37587</v>
      </c>
      <c r="G37" s="20">
        <v>54672</v>
      </c>
      <c r="H37" s="20">
        <v>32092</v>
      </c>
      <c r="I37" s="20">
        <v>28331</v>
      </c>
      <c r="J37" s="20">
        <v>167384</v>
      </c>
      <c r="K37" s="20">
        <v>585887</v>
      </c>
      <c r="L37" s="20">
        <v>289530</v>
      </c>
      <c r="M37" s="20">
        <v>46268</v>
      </c>
      <c r="N37" s="20">
        <v>70750</v>
      </c>
      <c r="O37" s="20">
        <v>156566</v>
      </c>
      <c r="P37" s="20">
        <v>70624</v>
      </c>
      <c r="Q37" s="20">
        <v>21594</v>
      </c>
      <c r="U37" s="136">
        <f>SUM(U31:U36)</f>
        <v>7701727</v>
      </c>
      <c r="V37" s="136">
        <f t="shared" ref="V37:W37" si="16">SUM(V31:V36)</f>
        <v>1073784</v>
      </c>
      <c r="W37" s="136">
        <f t="shared" si="16"/>
        <v>3943970</v>
      </c>
    </row>
    <row r="38" spans="2:26">
      <c r="B38" s="211"/>
      <c r="C38" s="10" t="s">
        <v>14</v>
      </c>
      <c r="D38" s="21">
        <v>2949</v>
      </c>
      <c r="E38" s="21">
        <v>3353</v>
      </c>
      <c r="F38" s="21">
        <v>4078</v>
      </c>
      <c r="G38" s="21">
        <v>4125</v>
      </c>
      <c r="H38" s="21">
        <v>4480</v>
      </c>
      <c r="I38" s="21">
        <v>4688</v>
      </c>
      <c r="J38" s="21">
        <v>20730</v>
      </c>
      <c r="K38" s="21">
        <v>23811</v>
      </c>
      <c r="L38" s="21">
        <v>19948</v>
      </c>
      <c r="M38" s="21">
        <v>7697</v>
      </c>
      <c r="N38" s="21">
        <v>7025</v>
      </c>
      <c r="O38" s="21">
        <v>8480</v>
      </c>
      <c r="P38" s="21">
        <v>6815</v>
      </c>
      <c r="Q38" s="21">
        <v>6149</v>
      </c>
      <c r="U38" s="62" t="b">
        <f>U37=B5</f>
        <v>0</v>
      </c>
      <c r="V38" s="62" t="b">
        <f t="shared" ref="V38:W38" si="17">V37=C5</f>
        <v>0</v>
      </c>
      <c r="W38" s="62" t="b">
        <f t="shared" si="17"/>
        <v>0</v>
      </c>
    </row>
    <row r="39" spans="2:26">
      <c r="B39" s="211"/>
      <c r="C39" s="10" t="s">
        <v>15</v>
      </c>
      <c r="D39" s="21">
        <v>25</v>
      </c>
      <c r="E39" s="21">
        <v>67</v>
      </c>
      <c r="F39" s="21">
        <v>65</v>
      </c>
      <c r="G39" s="21">
        <v>89</v>
      </c>
      <c r="H39" s="21">
        <v>90</v>
      </c>
      <c r="I39" s="21">
        <v>172</v>
      </c>
      <c r="J39" s="21">
        <v>434</v>
      </c>
      <c r="K39" s="21">
        <v>341</v>
      </c>
      <c r="L39" s="21">
        <v>510</v>
      </c>
      <c r="M39" s="21">
        <v>245</v>
      </c>
      <c r="N39" s="21">
        <v>213</v>
      </c>
      <c r="O39" s="21">
        <v>122</v>
      </c>
      <c r="P39" s="21">
        <v>165</v>
      </c>
      <c r="Q39" s="21">
        <v>238</v>
      </c>
    </row>
    <row r="40" spans="2:26">
      <c r="B40" s="211"/>
      <c r="C40" s="10" t="s">
        <v>16</v>
      </c>
      <c r="D40" s="21">
        <v>12113</v>
      </c>
      <c r="E40" s="21">
        <v>5137</v>
      </c>
      <c r="F40" s="21">
        <v>13045</v>
      </c>
      <c r="G40" s="21">
        <v>20451</v>
      </c>
      <c r="H40" s="21">
        <v>16293</v>
      </c>
      <c r="I40" s="21">
        <v>5303</v>
      </c>
      <c r="J40" s="21">
        <v>57588</v>
      </c>
      <c r="K40" s="21">
        <v>72054</v>
      </c>
      <c r="L40" s="21">
        <v>44702</v>
      </c>
      <c r="M40" s="21">
        <v>26437</v>
      </c>
      <c r="N40" s="21">
        <v>14626</v>
      </c>
      <c r="O40" s="21">
        <v>18540</v>
      </c>
      <c r="P40" s="21">
        <v>12854</v>
      </c>
      <c r="Q40" s="21">
        <v>5209</v>
      </c>
    </row>
    <row r="41" spans="2:26">
      <c r="B41" s="211"/>
      <c r="C41" s="10" t="s">
        <v>63</v>
      </c>
      <c r="D41" s="21">
        <v>184</v>
      </c>
      <c r="E41" s="21">
        <v>604</v>
      </c>
      <c r="F41" s="21">
        <v>484</v>
      </c>
      <c r="G41" s="21">
        <v>207</v>
      </c>
      <c r="H41" s="21">
        <v>430</v>
      </c>
      <c r="I41" s="21">
        <v>760</v>
      </c>
      <c r="J41" s="21">
        <v>6917</v>
      </c>
      <c r="K41" s="21">
        <v>2393</v>
      </c>
      <c r="L41" s="21">
        <v>2319</v>
      </c>
      <c r="M41" s="21">
        <v>3922</v>
      </c>
      <c r="N41" s="21">
        <v>6501</v>
      </c>
      <c r="O41" s="21">
        <v>1555</v>
      </c>
      <c r="P41" s="21">
        <v>606</v>
      </c>
      <c r="Q41" s="21">
        <v>1046</v>
      </c>
    </row>
    <row r="42" spans="2:26" ht="15.75" thickBot="1">
      <c r="B42" s="211"/>
      <c r="C42" s="10" t="s">
        <v>64</v>
      </c>
      <c r="D42" s="22">
        <v>13913</v>
      </c>
      <c r="E42" s="22">
        <v>10655</v>
      </c>
      <c r="F42" s="22">
        <v>11351</v>
      </c>
      <c r="G42" s="22">
        <v>20354</v>
      </c>
      <c r="H42" s="22">
        <v>14048</v>
      </c>
      <c r="I42" s="22">
        <v>9899</v>
      </c>
      <c r="J42" s="22">
        <v>59812</v>
      </c>
      <c r="K42" s="22">
        <v>165153</v>
      </c>
      <c r="L42" s="22">
        <v>49437</v>
      </c>
      <c r="M42" s="22">
        <v>30155</v>
      </c>
      <c r="N42" s="22">
        <v>10232</v>
      </c>
      <c r="O42" s="22">
        <v>16526</v>
      </c>
      <c r="P42" s="22">
        <v>12763</v>
      </c>
      <c r="Q42" s="22">
        <v>5444</v>
      </c>
      <c r="T42" s="217" t="s">
        <v>220</v>
      </c>
      <c r="U42" s="217"/>
      <c r="V42" s="217"/>
      <c r="W42" s="217"/>
    </row>
    <row r="43" spans="2:26">
      <c r="T43" s="163">
        <v>2018</v>
      </c>
      <c r="U43" s="163">
        <v>2019</v>
      </c>
      <c r="V43" s="163">
        <v>2020</v>
      </c>
      <c r="W43" s="163">
        <v>2021</v>
      </c>
      <c r="X43" s="163">
        <v>2019</v>
      </c>
      <c r="Y43" s="163">
        <v>2020</v>
      </c>
      <c r="Z43" s="163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13</v>
      </c>
      <c r="U44" s="139">
        <f>U31/1000000</f>
        <v>3.1576879999999998</v>
      </c>
      <c r="V44" s="139">
        <f t="shared" ref="V44:W44" si="18">V31/1000000</f>
        <v>0.271283</v>
      </c>
      <c r="W44" s="165">
        <f t="shared" si="18"/>
        <v>1.890023</v>
      </c>
      <c r="X44" s="166">
        <f>U44/$U$50</f>
        <v>0.4099973940909617</v>
      </c>
      <c r="Y44" s="166">
        <f>V44/$V$50</f>
        <v>0.25264205836555587</v>
      </c>
      <c r="Z44" s="166">
        <f>W44/$W$50</f>
        <v>0.47921840176269087</v>
      </c>
    </row>
    <row r="45" spans="2:26">
      <c r="S45" s="10" t="s">
        <v>14</v>
      </c>
      <c r="U45" s="139">
        <f t="shared" ref="U45:W45" si="19">U32/1000000</f>
        <v>0.24432200000000001</v>
      </c>
      <c r="V45" s="139">
        <f t="shared" si="19"/>
        <v>1.0411999999999999E-2</v>
      </c>
      <c r="W45" s="139">
        <f t="shared" si="19"/>
        <v>9.6377000000000004E-2</v>
      </c>
      <c r="X45" s="166">
        <f t="shared" ref="X45:X49" si="20">U45/$U$50</f>
        <v>3.1723014851084703E-2</v>
      </c>
      <c r="Y45" s="166">
        <f t="shared" ref="Y45:Y49" si="21">V45/$V$50</f>
        <v>9.6965497716486743E-3</v>
      </c>
      <c r="Z45" s="166">
        <f t="shared" ref="Z45:Z49" si="22">W45/$W$50</f>
        <v>2.443654490272492E-2</v>
      </c>
    </row>
    <row r="46" spans="2:26">
      <c r="S46" s="10" t="s">
        <v>15</v>
      </c>
      <c r="U46" s="139">
        <f t="shared" ref="U46:W46" si="23">U33/1000000</f>
        <v>1.1088000000000001E-2</v>
      </c>
      <c r="V46" s="139">
        <f t="shared" si="23"/>
        <v>1.9580000000000001E-3</v>
      </c>
      <c r="W46" s="139">
        <f t="shared" si="23"/>
        <v>4.9030000000000002E-3</v>
      </c>
      <c r="X46" s="166">
        <f t="shared" si="20"/>
        <v>1.4396771009930632E-3</v>
      </c>
      <c r="Y46" s="166">
        <f t="shared" si="21"/>
        <v>1.8234579766507979E-3</v>
      </c>
      <c r="Z46" s="166">
        <f t="shared" si="22"/>
        <v>1.2431636143276951E-3</v>
      </c>
    </row>
    <row r="47" spans="2:26">
      <c r="B47" s="26" t="s">
        <v>102</v>
      </c>
      <c r="C47" s="26"/>
      <c r="S47" s="10" t="s">
        <v>16</v>
      </c>
      <c r="U47" s="139">
        <f t="shared" ref="U47:W47" si="24">U34/1000000</f>
        <v>0.81502699999999995</v>
      </c>
      <c r="V47" s="139">
        <f t="shared" si="24"/>
        <v>4.2583000000000003E-2</v>
      </c>
      <c r="W47" s="139">
        <f t="shared" si="24"/>
        <v>0.22908400000000001</v>
      </c>
      <c r="X47" s="166">
        <f t="shared" si="20"/>
        <v>0.10582392754248496</v>
      </c>
      <c r="Y47" s="166">
        <f t="shared" si="21"/>
        <v>3.9656951491175145E-2</v>
      </c>
      <c r="Z47" s="166">
        <f t="shared" si="22"/>
        <v>5.8084620319120074E-2</v>
      </c>
    </row>
    <row r="48" spans="2:26" ht="15.75" thickBot="1">
      <c r="B48" s="113"/>
      <c r="C48" s="26"/>
      <c r="S48" s="10" t="s">
        <v>63</v>
      </c>
      <c r="U48" s="139">
        <f t="shared" ref="U48:W48" si="25">U35/1000000</f>
        <v>7.8065999999999997E-2</v>
      </c>
      <c r="V48" s="139">
        <f t="shared" si="25"/>
        <v>1.9622000000000001E-2</v>
      </c>
      <c r="W48" s="139">
        <f t="shared" si="25"/>
        <v>5.9076999999999998E-2</v>
      </c>
      <c r="X48" s="166">
        <f t="shared" si="20"/>
        <v>1.013616816072551E-2</v>
      </c>
      <c r="Y48" s="166">
        <f t="shared" si="21"/>
        <v>1.8273693778264533E-2</v>
      </c>
      <c r="Z48" s="166">
        <f t="shared" si="22"/>
        <v>1.4979069313407554E-2</v>
      </c>
    </row>
    <row r="49" spans="2:26">
      <c r="B49" s="113"/>
      <c r="C49" s="220" t="s">
        <v>26</v>
      </c>
      <c r="D49" s="222" t="s">
        <v>27</v>
      </c>
      <c r="E49" s="222" t="s">
        <v>28</v>
      </c>
      <c r="F49" s="222" t="s">
        <v>29</v>
      </c>
      <c r="G49" s="222" t="s">
        <v>30</v>
      </c>
      <c r="H49" s="222" t="s">
        <v>31</v>
      </c>
      <c r="I49" s="222" t="s">
        <v>32</v>
      </c>
      <c r="J49" s="222" t="s">
        <v>33</v>
      </c>
      <c r="K49" s="222" t="s">
        <v>34</v>
      </c>
      <c r="L49" s="222" t="s">
        <v>35</v>
      </c>
      <c r="M49" s="222" t="s">
        <v>36</v>
      </c>
      <c r="N49" s="218" t="s">
        <v>37</v>
      </c>
      <c r="S49" s="10" t="s">
        <v>64</v>
      </c>
      <c r="U49" s="165">
        <f t="shared" ref="U49:W49" si="26">U36/1000000</f>
        <v>3.3955359999999999</v>
      </c>
      <c r="V49" s="165">
        <f t="shared" si="26"/>
        <v>0.72792599999999996</v>
      </c>
      <c r="W49" s="139">
        <f t="shared" si="26"/>
        <v>1.664506</v>
      </c>
      <c r="X49" s="166">
        <f t="shared" si="20"/>
        <v>0.44087981825375011</v>
      </c>
      <c r="Y49" s="166">
        <f t="shared" si="21"/>
        <v>0.67790728861670513</v>
      </c>
      <c r="Z49" s="166">
        <f t="shared" si="22"/>
        <v>0.42203820008772885</v>
      </c>
    </row>
    <row r="50" spans="2:26" ht="15.75" thickBot="1">
      <c r="B50" s="113"/>
      <c r="C50" s="221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19"/>
      <c r="U50" s="164">
        <f>SUM(U44:U49)</f>
        <v>7.7017269999999991</v>
      </c>
      <c r="V50" s="164">
        <f t="shared" ref="V50" si="27">SUM(V44:V49)</f>
        <v>1.0737839999999998</v>
      </c>
      <c r="W50" s="164">
        <f t="shared" ref="W50" si="28">SUM(W44:W49)</f>
        <v>3.9439700000000002</v>
      </c>
    </row>
    <row r="51" spans="2:26">
      <c r="B51" s="80">
        <v>2017</v>
      </c>
      <c r="C51" s="27">
        <v>156414</v>
      </c>
      <c r="D51" s="28">
        <v>166801</v>
      </c>
      <c r="E51" s="27">
        <v>200825</v>
      </c>
      <c r="F51" s="28">
        <v>176969</v>
      </c>
      <c r="G51" s="27">
        <v>215207</v>
      </c>
      <c r="H51" s="28">
        <v>246247</v>
      </c>
      <c r="I51" s="27">
        <v>274829</v>
      </c>
      <c r="J51" s="28">
        <v>250778</v>
      </c>
      <c r="K51" s="27">
        <v>193140</v>
      </c>
      <c r="L51" s="28">
        <v>197324</v>
      </c>
      <c r="M51" s="27">
        <v>177675</v>
      </c>
      <c r="N51" s="29">
        <v>157960</v>
      </c>
    </row>
    <row r="52" spans="2:26">
      <c r="B52" s="81">
        <v>2018</v>
      </c>
      <c r="C52" s="27">
        <v>237927</v>
      </c>
      <c r="D52" s="28">
        <v>205992</v>
      </c>
      <c r="E52" s="27">
        <v>225966</v>
      </c>
      <c r="F52" s="28">
        <v>242951</v>
      </c>
      <c r="G52" s="27">
        <v>251498</v>
      </c>
      <c r="H52" s="28">
        <v>274253</v>
      </c>
      <c r="I52" s="27">
        <v>286581</v>
      </c>
      <c r="J52" s="28">
        <v>257698</v>
      </c>
      <c r="K52" s="27">
        <v>216933</v>
      </c>
      <c r="L52" s="28">
        <v>183664</v>
      </c>
      <c r="M52" s="27">
        <v>163618</v>
      </c>
      <c r="N52" s="29">
        <v>153388</v>
      </c>
      <c r="T52" s="217"/>
      <c r="U52" s="217"/>
      <c r="V52" s="217"/>
      <c r="W52" s="217"/>
    </row>
    <row r="53" spans="2:26">
      <c r="B53" s="101">
        <v>2019</v>
      </c>
      <c r="C53" s="102">
        <v>229442</v>
      </c>
      <c r="D53" s="103">
        <v>206834</v>
      </c>
      <c r="E53" s="104">
        <v>226253</v>
      </c>
      <c r="F53" s="105">
        <v>199836</v>
      </c>
      <c r="G53" s="27">
        <v>275576</v>
      </c>
      <c r="H53" s="105">
        <v>253999</v>
      </c>
      <c r="I53" s="106">
        <v>301966</v>
      </c>
      <c r="J53" s="107">
        <v>253965</v>
      </c>
      <c r="K53" s="106">
        <v>241776</v>
      </c>
      <c r="L53" s="107">
        <v>193841</v>
      </c>
      <c r="M53" s="106">
        <v>173384</v>
      </c>
      <c r="N53" s="108">
        <v>159331</v>
      </c>
      <c r="T53" s="163"/>
      <c r="U53" s="163"/>
      <c r="V53" s="163"/>
      <c r="W53" s="163"/>
    </row>
    <row r="54" spans="2:26">
      <c r="B54" s="101">
        <v>2020</v>
      </c>
      <c r="C54" s="106">
        <v>250679</v>
      </c>
      <c r="D54" s="107">
        <v>185927</v>
      </c>
      <c r="E54" s="106">
        <v>50700</v>
      </c>
      <c r="F54" s="123">
        <v>9936</v>
      </c>
      <c r="G54" s="124">
        <v>33930</v>
      </c>
      <c r="H54" s="123">
        <v>94331</v>
      </c>
      <c r="I54" s="106">
        <v>144403</v>
      </c>
      <c r="J54" s="107">
        <v>110030</v>
      </c>
      <c r="K54" s="106">
        <v>88000</v>
      </c>
      <c r="L54" s="107">
        <v>36134</v>
      </c>
      <c r="M54" s="106">
        <v>23145</v>
      </c>
      <c r="N54" s="125">
        <v>35708</v>
      </c>
      <c r="T54" s="163">
        <v>2018</v>
      </c>
      <c r="U54" s="163">
        <v>2019</v>
      </c>
      <c r="V54" s="163">
        <v>2020</v>
      </c>
      <c r="W54" s="163">
        <v>2021</v>
      </c>
      <c r="X54" s="163">
        <v>2019</v>
      </c>
      <c r="Y54" s="163">
        <v>2020</v>
      </c>
      <c r="Z54" s="163">
        <v>2021</v>
      </c>
    </row>
    <row r="55" spans="2:26" ht="15.75" thickBot="1">
      <c r="B55" s="109">
        <v>2021</v>
      </c>
      <c r="C55" s="110">
        <v>50013</v>
      </c>
      <c r="D55" s="111">
        <v>70799</v>
      </c>
      <c r="E55" s="110">
        <v>77885</v>
      </c>
      <c r="F55" s="111">
        <v>84399</v>
      </c>
      <c r="G55" s="110">
        <v>173550</v>
      </c>
      <c r="H55" s="111">
        <v>236861</v>
      </c>
      <c r="I55" s="110">
        <v>263282</v>
      </c>
      <c r="J55" s="111">
        <v>270727</v>
      </c>
      <c r="K55" s="110">
        <v>168923</v>
      </c>
      <c r="L55" s="111">
        <v>121113</v>
      </c>
      <c r="M55" s="110">
        <v>92653</v>
      </c>
      <c r="N55" s="112">
        <v>70435</v>
      </c>
      <c r="S55" s="10" t="s">
        <v>13</v>
      </c>
      <c r="U55" s="167">
        <v>3.1576879999999998</v>
      </c>
      <c r="V55" s="167">
        <v>0.271283</v>
      </c>
      <c r="W55" s="167">
        <v>1.890023</v>
      </c>
      <c r="X55" s="166">
        <f>U55/$U$50</f>
        <v>0.4099973940909617</v>
      </c>
      <c r="Y55" s="166">
        <f>V55/$V$50</f>
        <v>0.25264205836555587</v>
      </c>
      <c r="Z55" s="166">
        <f>W55/$W$50</f>
        <v>0.47921840176269087</v>
      </c>
    </row>
    <row r="56" spans="2:26">
      <c r="S56" s="10" t="s">
        <v>64</v>
      </c>
      <c r="U56" s="167">
        <v>3.3955359999999999</v>
      </c>
      <c r="V56" s="167">
        <v>0.72792599999999996</v>
      </c>
      <c r="W56" s="167">
        <v>1.664506</v>
      </c>
      <c r="X56" s="166">
        <f t="shared" ref="X56:X61" si="29">U56/$U$50</f>
        <v>0.44087981825375011</v>
      </c>
      <c r="Y56" s="166">
        <f t="shared" ref="Y56:Y61" si="30">V56/$V$50</f>
        <v>0.67790728861670513</v>
      </c>
      <c r="Z56" s="166">
        <f t="shared" ref="Z56:Z61" si="31">W56/$W$50</f>
        <v>0.42203820008772885</v>
      </c>
    </row>
    <row r="57" spans="2:26">
      <c r="S57" s="10" t="s">
        <v>16</v>
      </c>
      <c r="U57" s="167">
        <v>0.81502699999999995</v>
      </c>
      <c r="V57" s="167">
        <v>4.2583000000000003E-2</v>
      </c>
      <c r="W57" s="167">
        <v>0.22908400000000001</v>
      </c>
      <c r="X57" s="166">
        <f t="shared" si="29"/>
        <v>0.10582392754248496</v>
      </c>
      <c r="Y57" s="166">
        <f t="shared" si="30"/>
        <v>3.9656951491175145E-2</v>
      </c>
      <c r="Z57" s="166">
        <f t="shared" si="31"/>
        <v>5.8084620319120074E-2</v>
      </c>
    </row>
    <row r="58" spans="2:26">
      <c r="S58" s="10" t="s">
        <v>14</v>
      </c>
      <c r="U58" s="167">
        <v>0.24432200000000001</v>
      </c>
      <c r="V58" s="167">
        <v>1.0411999999999999E-2</v>
      </c>
      <c r="W58" s="167">
        <v>9.6377000000000004E-2</v>
      </c>
      <c r="X58" s="166">
        <f t="shared" si="29"/>
        <v>3.1723014851084703E-2</v>
      </c>
      <c r="Y58" s="166">
        <f t="shared" si="30"/>
        <v>9.6965497716486743E-3</v>
      </c>
      <c r="Z58" s="166">
        <f t="shared" si="31"/>
        <v>2.443654490272492E-2</v>
      </c>
    </row>
    <row r="59" spans="2:26">
      <c r="S59" s="10" t="s">
        <v>63</v>
      </c>
      <c r="U59" s="167">
        <v>7.8065999999999997E-2</v>
      </c>
      <c r="V59" s="167">
        <v>1.9622000000000001E-2</v>
      </c>
      <c r="W59" s="167">
        <v>5.9076999999999998E-2</v>
      </c>
      <c r="X59" s="166">
        <f t="shared" si="29"/>
        <v>1.013616816072551E-2</v>
      </c>
      <c r="Y59" s="166">
        <f t="shared" si="30"/>
        <v>1.8273693778264533E-2</v>
      </c>
      <c r="Z59" s="166">
        <f t="shared" si="31"/>
        <v>1.4979069313407554E-2</v>
      </c>
    </row>
    <row r="60" spans="2:26">
      <c r="S60" s="10" t="s">
        <v>15</v>
      </c>
      <c r="U60" s="167">
        <v>1.1088000000000001E-2</v>
      </c>
      <c r="V60" s="167">
        <v>1.9580000000000001E-3</v>
      </c>
      <c r="W60" s="167">
        <v>4.9030000000000002E-3</v>
      </c>
      <c r="X60" s="166">
        <f t="shared" si="29"/>
        <v>1.4396771009930632E-3</v>
      </c>
      <c r="Y60" s="166">
        <f t="shared" si="30"/>
        <v>1.8234579766507979E-3</v>
      </c>
      <c r="Z60" s="166">
        <f t="shared" si="31"/>
        <v>1.2431636143276951E-3</v>
      </c>
    </row>
    <row r="61" spans="2:26">
      <c r="U61" s="168">
        <f>SUM(U55:U60)</f>
        <v>7.701727</v>
      </c>
      <c r="V61" s="168">
        <f t="shared" ref="V61:W61" si="32">SUM(V55:V60)</f>
        <v>1.0737840000000001</v>
      </c>
      <c r="W61" s="168">
        <f t="shared" si="32"/>
        <v>3.9439699999999998</v>
      </c>
      <c r="X61" s="166">
        <f t="shared" si="29"/>
        <v>1.0000000000000002</v>
      </c>
      <c r="Y61" s="166">
        <f t="shared" si="30"/>
        <v>1.0000000000000002</v>
      </c>
      <c r="Z61" s="166">
        <f t="shared" si="31"/>
        <v>0.99999999999999989</v>
      </c>
    </row>
    <row r="63" spans="2:26">
      <c r="U63" s="139">
        <f>SUM(U57:U60)</f>
        <v>1.1485029999999998</v>
      </c>
      <c r="W63" s="139">
        <f>SUM(W57:W60)</f>
        <v>0.38944099999999998</v>
      </c>
    </row>
    <row r="64" spans="2:26">
      <c r="U64" s="166">
        <f>U63/U61</f>
        <v>0.14912278765528819</v>
      </c>
      <c r="W64" s="166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B1:E1"/>
    <mergeCell ref="B15:E15"/>
    <mergeCell ref="B31:B36"/>
    <mergeCell ref="B37:B42"/>
    <mergeCell ref="T29:W29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Q45"/>
  <sheetViews>
    <sheetView showGridLines="0" zoomScale="70" zoomScaleNormal="70" workbookViewId="0">
      <selection activeCell="O46" sqref="O46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5" width="10.7109375" style="8" customWidth="1"/>
    <col min="6" max="6" width="10.28515625" style="8" customWidth="1"/>
    <col min="7" max="7" width="10.7109375" style="8" customWidth="1"/>
    <col min="8" max="8" width="10.42578125" style="8" customWidth="1"/>
    <col min="9" max="10" width="10.85546875" style="8" customWidth="1"/>
    <col min="11" max="11" width="10.5703125" style="8" customWidth="1"/>
    <col min="12" max="12" width="11.140625" style="8" customWidth="1"/>
    <col min="13" max="14" width="9" style="8" bestFit="1" customWidth="1"/>
    <col min="15" max="15" width="9" style="8" customWidth="1"/>
    <col min="16" max="16" width="9.7109375" style="8" bestFit="1" customWidth="1"/>
    <col min="17" max="17" width="12.42578125" style="8" bestFit="1" customWidth="1"/>
    <col min="18" max="18" width="12.42578125" style="8" customWidth="1"/>
    <col min="19" max="19" width="12.28515625" style="8" customWidth="1"/>
    <col min="20" max="20" width="6.28515625" style="8" customWidth="1"/>
    <col min="21" max="21" width="13.42578125" style="8" customWidth="1"/>
    <col min="22" max="22" width="12.140625" style="8" customWidth="1"/>
    <col min="23" max="23" width="11.140625" style="8" customWidth="1"/>
    <col min="24" max="24" width="10.28515625" style="8" customWidth="1"/>
    <col min="25" max="25" width="11.28515625" style="8" customWidth="1"/>
    <col min="26" max="26" width="11" style="8" customWidth="1"/>
    <col min="27" max="27" width="12.28515625" style="8" customWidth="1"/>
    <col min="28" max="28" width="10.7109375" style="8" customWidth="1"/>
    <col min="29" max="29" width="11" style="8" customWidth="1"/>
    <col min="30" max="33" width="9.140625" style="8" customWidth="1"/>
    <col min="34" max="36" width="9.7109375" style="8" bestFit="1" customWidth="1"/>
    <col min="37" max="16384" width="9.140625" style="8"/>
  </cols>
  <sheetData>
    <row r="1" spans="2:43">
      <c r="AK1" s="126"/>
      <c r="AL1" s="126"/>
      <c r="AN1" s="126"/>
      <c r="AO1" s="126"/>
      <c r="AQ1" s="126"/>
    </row>
    <row r="2" spans="2:43">
      <c r="B2" s="24" t="s">
        <v>5</v>
      </c>
      <c r="T2" s="24"/>
      <c r="AK2" s="126"/>
      <c r="AL2" s="126"/>
      <c r="AM2" s="126"/>
      <c r="AN2" s="126"/>
      <c r="AO2" s="126"/>
      <c r="AQ2" s="126"/>
    </row>
    <row r="3" spans="2:43">
      <c r="AK3" s="126"/>
      <c r="AL3" s="126"/>
      <c r="AM3" s="126"/>
      <c r="AN3" s="126"/>
      <c r="AO3" s="126"/>
      <c r="AQ3" s="126"/>
    </row>
    <row r="4" spans="2:43">
      <c r="B4" s="9" t="s">
        <v>97</v>
      </c>
      <c r="Q4" s="138"/>
      <c r="R4" s="138"/>
      <c r="T4" s="9" t="s">
        <v>99</v>
      </c>
      <c r="AK4" s="126"/>
      <c r="AL4" s="126"/>
      <c r="AM4" s="126"/>
      <c r="AN4" s="126"/>
      <c r="AO4" s="126"/>
      <c r="AQ4" s="126"/>
    </row>
    <row r="5" spans="2:43">
      <c r="D5" s="9"/>
      <c r="F5" s="87"/>
      <c r="J5" s="87"/>
      <c r="N5" s="87"/>
      <c r="V5" s="9"/>
      <c r="AK5" s="126"/>
      <c r="AL5" s="126"/>
      <c r="AM5" s="126"/>
      <c r="AN5" s="126"/>
      <c r="AO5" s="126"/>
      <c r="AQ5" s="126"/>
    </row>
    <row r="6" spans="2:43" ht="15.75" thickBot="1">
      <c r="C6" s="1"/>
      <c r="D6" s="31" t="s">
        <v>65</v>
      </c>
      <c r="E6" s="77" t="s">
        <v>101</v>
      </c>
      <c r="F6" s="79" t="s">
        <v>108</v>
      </c>
      <c r="G6" s="84" t="s">
        <v>130</v>
      </c>
      <c r="H6" s="85" t="s">
        <v>134</v>
      </c>
      <c r="I6" s="94" t="s">
        <v>158</v>
      </c>
      <c r="J6" s="96" t="s">
        <v>167</v>
      </c>
      <c r="K6" s="114" t="s">
        <v>168</v>
      </c>
      <c r="L6" s="117" t="s">
        <v>179</v>
      </c>
      <c r="M6" s="122" t="s">
        <v>192</v>
      </c>
      <c r="N6" s="122" t="s">
        <v>193</v>
      </c>
      <c r="O6" s="135" t="s">
        <v>200</v>
      </c>
      <c r="P6" s="143" t="s">
        <v>203</v>
      </c>
      <c r="Q6" s="132" t="s">
        <v>210</v>
      </c>
      <c r="R6" s="185" t="s">
        <v>234</v>
      </c>
      <c r="U6" s="1"/>
      <c r="V6" s="32" t="s">
        <v>65</v>
      </c>
      <c r="W6" s="77" t="s">
        <v>101</v>
      </c>
      <c r="X6" s="79" t="s">
        <v>108</v>
      </c>
      <c r="Y6" s="84" t="s">
        <v>130</v>
      </c>
      <c r="Z6" s="85" t="s">
        <v>134</v>
      </c>
      <c r="AA6" s="94" t="s">
        <v>158</v>
      </c>
      <c r="AB6" s="96" t="s">
        <v>167</v>
      </c>
      <c r="AC6" s="114" t="s">
        <v>168</v>
      </c>
      <c r="AD6" s="117" t="s">
        <v>179</v>
      </c>
      <c r="AE6" s="122" t="s">
        <v>192</v>
      </c>
      <c r="AF6" s="122" t="s">
        <v>193</v>
      </c>
      <c r="AG6" s="135" t="s">
        <v>200</v>
      </c>
      <c r="AH6" s="143" t="s">
        <v>203</v>
      </c>
      <c r="AI6" s="185" t="s">
        <v>210</v>
      </c>
      <c r="AJ6" s="185" t="s">
        <v>234</v>
      </c>
      <c r="AK6" s="126"/>
      <c r="AL6" s="126"/>
      <c r="AM6" s="126"/>
      <c r="AN6" s="126"/>
      <c r="AO6" s="126"/>
    </row>
    <row r="7" spans="2:43" ht="15" customHeight="1">
      <c r="B7" s="204" t="s">
        <v>24</v>
      </c>
      <c r="C7" s="10" t="s">
        <v>13</v>
      </c>
      <c r="D7" s="18">
        <v>258</v>
      </c>
      <c r="E7" s="18">
        <v>360</v>
      </c>
      <c r="F7" s="18">
        <v>513</v>
      </c>
      <c r="G7" s="18">
        <v>891</v>
      </c>
      <c r="H7" s="18">
        <v>1119</v>
      </c>
      <c r="I7" s="18">
        <v>1981</v>
      </c>
      <c r="J7" s="18">
        <v>678</v>
      </c>
      <c r="K7" s="18">
        <v>181</v>
      </c>
      <c r="L7" s="18">
        <v>346</v>
      </c>
      <c r="M7" s="18">
        <v>292</v>
      </c>
      <c r="N7" s="18">
        <v>221</v>
      </c>
      <c r="O7" s="18">
        <v>424</v>
      </c>
      <c r="P7" s="18">
        <v>382</v>
      </c>
      <c r="Q7" s="18">
        <v>271</v>
      </c>
      <c r="R7" s="18">
        <v>577</v>
      </c>
      <c r="T7" s="204" t="s">
        <v>24</v>
      </c>
      <c r="U7" s="10" t="s">
        <v>13</v>
      </c>
      <c r="V7" s="18">
        <v>466</v>
      </c>
      <c r="W7" s="18">
        <v>686</v>
      </c>
      <c r="X7" s="18">
        <v>931</v>
      </c>
      <c r="Y7" s="18">
        <v>1649</v>
      </c>
      <c r="Z7" s="18">
        <v>2026</v>
      </c>
      <c r="AA7" s="18">
        <v>1625</v>
      </c>
      <c r="AB7" s="18">
        <v>1203</v>
      </c>
      <c r="AC7" s="18">
        <v>300</v>
      </c>
      <c r="AD7" s="18">
        <v>564</v>
      </c>
      <c r="AE7" s="18">
        <v>474</v>
      </c>
      <c r="AF7" s="18">
        <v>335</v>
      </c>
      <c r="AG7" s="18">
        <v>732</v>
      </c>
      <c r="AH7" s="18">
        <v>628</v>
      </c>
      <c r="AI7" s="18">
        <v>530</v>
      </c>
      <c r="AJ7" s="18">
        <v>921</v>
      </c>
      <c r="AK7" s="126"/>
      <c r="AL7" s="126"/>
      <c r="AM7" s="126"/>
      <c r="AN7" s="126"/>
      <c r="AO7" s="126"/>
    </row>
    <row r="8" spans="2:43">
      <c r="B8" s="205"/>
      <c r="C8" s="10" t="s">
        <v>14</v>
      </c>
      <c r="D8" s="19">
        <v>3</v>
      </c>
      <c r="E8" s="19">
        <v>2</v>
      </c>
      <c r="F8" s="19">
        <v>1</v>
      </c>
      <c r="G8" s="19">
        <v>4</v>
      </c>
      <c r="H8" s="19">
        <v>7</v>
      </c>
      <c r="I8" s="19">
        <v>23</v>
      </c>
      <c r="J8" s="19">
        <v>4</v>
      </c>
      <c r="K8" s="19">
        <v>0</v>
      </c>
      <c r="L8" s="19">
        <v>0</v>
      </c>
      <c r="M8" s="19">
        <v>1</v>
      </c>
      <c r="N8" s="19">
        <v>2</v>
      </c>
      <c r="O8" s="19">
        <v>1</v>
      </c>
      <c r="P8" s="19">
        <v>3</v>
      </c>
      <c r="Q8" s="19">
        <v>4</v>
      </c>
      <c r="R8" s="19">
        <v>8</v>
      </c>
      <c r="T8" s="205"/>
      <c r="U8" s="10" t="s">
        <v>14</v>
      </c>
      <c r="V8" s="19">
        <v>3</v>
      </c>
      <c r="W8" s="19">
        <v>8</v>
      </c>
      <c r="X8" s="19">
        <v>2</v>
      </c>
      <c r="Y8" s="19">
        <v>5</v>
      </c>
      <c r="Z8" s="19">
        <v>14</v>
      </c>
      <c r="AA8" s="19">
        <v>33</v>
      </c>
      <c r="AB8" s="19">
        <v>9</v>
      </c>
      <c r="AC8" s="19">
        <v>0</v>
      </c>
      <c r="AD8" s="19">
        <v>0</v>
      </c>
      <c r="AE8" s="19">
        <v>4</v>
      </c>
      <c r="AF8" s="19">
        <v>7</v>
      </c>
      <c r="AG8" s="19">
        <v>2</v>
      </c>
      <c r="AH8" s="19">
        <v>13</v>
      </c>
      <c r="AI8" s="19">
        <v>12</v>
      </c>
      <c r="AJ8" s="19">
        <v>8</v>
      </c>
      <c r="AK8" s="126"/>
      <c r="AL8" s="126"/>
      <c r="AM8" s="126"/>
      <c r="AN8" s="126"/>
      <c r="AO8" s="126"/>
    </row>
    <row r="9" spans="2:43">
      <c r="B9" s="205"/>
      <c r="C9" s="10" t="s">
        <v>15</v>
      </c>
      <c r="D9" s="19">
        <v>869</v>
      </c>
      <c r="E9" s="19">
        <v>1333</v>
      </c>
      <c r="F9" s="19">
        <v>1557</v>
      </c>
      <c r="G9" s="19">
        <v>2626</v>
      </c>
      <c r="H9" s="19">
        <v>2694</v>
      </c>
      <c r="I9" s="19">
        <v>2098</v>
      </c>
      <c r="J9" s="19">
        <v>1610</v>
      </c>
      <c r="K9" s="19">
        <v>340</v>
      </c>
      <c r="L9" s="19">
        <v>1278</v>
      </c>
      <c r="M9" s="19">
        <v>362</v>
      </c>
      <c r="N9" s="19">
        <v>215</v>
      </c>
      <c r="O9" s="19">
        <v>855</v>
      </c>
      <c r="P9" s="19">
        <v>1231</v>
      </c>
      <c r="Q9" s="19">
        <v>559</v>
      </c>
      <c r="R9" s="19">
        <v>832</v>
      </c>
      <c r="T9" s="205"/>
      <c r="U9" s="10" t="s">
        <v>15</v>
      </c>
      <c r="V9" s="19">
        <v>1684</v>
      </c>
      <c r="W9" s="19">
        <v>2294</v>
      </c>
      <c r="X9" s="19">
        <v>3125</v>
      </c>
      <c r="Y9" s="19">
        <v>5094</v>
      </c>
      <c r="Z9" s="19">
        <v>5045</v>
      </c>
      <c r="AA9" s="19">
        <v>3958</v>
      </c>
      <c r="AB9" s="19">
        <v>3165</v>
      </c>
      <c r="AC9" s="19">
        <v>691</v>
      </c>
      <c r="AD9" s="19">
        <v>2473</v>
      </c>
      <c r="AE9" s="19">
        <v>543</v>
      </c>
      <c r="AF9" s="19">
        <v>413</v>
      </c>
      <c r="AG9" s="19">
        <v>1691</v>
      </c>
      <c r="AH9" s="19">
        <v>2666</v>
      </c>
      <c r="AI9" s="19">
        <v>994</v>
      </c>
      <c r="AJ9" s="19">
        <v>1638</v>
      </c>
      <c r="AK9" s="126"/>
      <c r="AL9" s="126"/>
      <c r="AM9" s="126"/>
      <c r="AN9" s="126"/>
      <c r="AO9" s="126"/>
    </row>
    <row r="10" spans="2:43">
      <c r="B10" s="205"/>
      <c r="C10" s="10" t="s">
        <v>16</v>
      </c>
      <c r="D10" s="19">
        <v>14</v>
      </c>
      <c r="E10" s="19">
        <v>170</v>
      </c>
      <c r="F10" s="19">
        <v>4</v>
      </c>
      <c r="G10" s="19">
        <v>158</v>
      </c>
      <c r="H10" s="19">
        <v>153</v>
      </c>
      <c r="I10" s="19">
        <v>103</v>
      </c>
      <c r="J10" s="19">
        <v>22</v>
      </c>
      <c r="K10" s="19">
        <v>42</v>
      </c>
      <c r="L10" s="19">
        <v>152</v>
      </c>
      <c r="M10" s="19">
        <v>69</v>
      </c>
      <c r="N10" s="19">
        <v>4</v>
      </c>
      <c r="O10" s="19">
        <v>39</v>
      </c>
      <c r="P10" s="19">
        <v>128</v>
      </c>
      <c r="Q10" s="19">
        <v>56</v>
      </c>
      <c r="R10" s="19">
        <v>130</v>
      </c>
      <c r="T10" s="205"/>
      <c r="U10" s="10" t="s">
        <v>16</v>
      </c>
      <c r="V10" s="19">
        <v>67</v>
      </c>
      <c r="W10" s="19">
        <v>288</v>
      </c>
      <c r="X10" s="19">
        <v>92</v>
      </c>
      <c r="Y10" s="19">
        <v>289</v>
      </c>
      <c r="Z10" s="19">
        <v>532</v>
      </c>
      <c r="AA10" s="19">
        <v>204</v>
      </c>
      <c r="AB10" s="19">
        <v>59</v>
      </c>
      <c r="AC10" s="19">
        <v>64</v>
      </c>
      <c r="AD10" s="19">
        <v>628</v>
      </c>
      <c r="AE10" s="19">
        <v>220</v>
      </c>
      <c r="AF10" s="19">
        <v>17</v>
      </c>
      <c r="AG10" s="19">
        <v>52</v>
      </c>
      <c r="AH10" s="19">
        <v>812</v>
      </c>
      <c r="AI10" s="19">
        <v>161</v>
      </c>
      <c r="AJ10" s="19">
        <v>141</v>
      </c>
      <c r="AK10" s="126"/>
      <c r="AL10" s="126"/>
      <c r="AM10" s="126"/>
      <c r="AN10" s="126"/>
      <c r="AO10" s="126"/>
    </row>
    <row r="11" spans="2:43">
      <c r="B11" s="205"/>
      <c r="C11" s="10" t="s">
        <v>63</v>
      </c>
      <c r="D11" s="33">
        <v>497</v>
      </c>
      <c r="E11" s="33">
        <v>584</v>
      </c>
      <c r="F11" s="33">
        <v>729</v>
      </c>
      <c r="G11" s="33">
        <v>1353</v>
      </c>
      <c r="H11" s="33">
        <v>1283</v>
      </c>
      <c r="I11" s="33">
        <v>969</v>
      </c>
      <c r="J11" s="33">
        <v>792</v>
      </c>
      <c r="K11" s="33">
        <v>309</v>
      </c>
      <c r="L11" s="33">
        <v>609</v>
      </c>
      <c r="M11" s="33">
        <v>85</v>
      </c>
      <c r="N11" s="33">
        <v>156</v>
      </c>
      <c r="O11" s="33">
        <v>593</v>
      </c>
      <c r="P11" s="33">
        <v>1859</v>
      </c>
      <c r="Q11" s="33">
        <v>376</v>
      </c>
      <c r="R11" s="33">
        <v>569</v>
      </c>
      <c r="S11" s="87"/>
      <c r="T11" s="205"/>
      <c r="U11" s="10" t="s">
        <v>63</v>
      </c>
      <c r="V11" s="33">
        <v>1747</v>
      </c>
      <c r="W11" s="33">
        <v>2004</v>
      </c>
      <c r="X11" s="33">
        <v>1845</v>
      </c>
      <c r="Y11" s="33">
        <v>5842</v>
      </c>
      <c r="Z11" s="33">
        <v>3004</v>
      </c>
      <c r="AA11" s="33">
        <v>4315</v>
      </c>
      <c r="AB11" s="33">
        <v>2534</v>
      </c>
      <c r="AC11" s="33">
        <v>393</v>
      </c>
      <c r="AD11" s="33">
        <v>1495</v>
      </c>
      <c r="AE11" s="33">
        <v>520</v>
      </c>
      <c r="AF11" s="33">
        <v>584</v>
      </c>
      <c r="AG11" s="33">
        <v>1946</v>
      </c>
      <c r="AH11" s="33">
        <v>6295</v>
      </c>
      <c r="AI11" s="33">
        <v>2561</v>
      </c>
      <c r="AJ11" s="33">
        <v>1939</v>
      </c>
      <c r="AK11" s="126"/>
      <c r="AL11" s="126"/>
      <c r="AM11" s="126"/>
      <c r="AN11" s="126"/>
      <c r="AO11" s="126"/>
    </row>
    <row r="12" spans="2:43" ht="15" customHeight="1">
      <c r="B12" s="204" t="s">
        <v>23</v>
      </c>
      <c r="C12" s="10" t="s">
        <v>13</v>
      </c>
      <c r="D12" s="20">
        <v>0</v>
      </c>
      <c r="E12" s="20">
        <v>0</v>
      </c>
      <c r="F12" s="20">
        <v>0</v>
      </c>
      <c r="G12" s="20">
        <v>13</v>
      </c>
      <c r="H12" s="20">
        <v>24</v>
      </c>
      <c r="I12" s="20">
        <v>23</v>
      </c>
      <c r="J12" s="20">
        <v>72</v>
      </c>
      <c r="K12" s="20">
        <v>69</v>
      </c>
      <c r="L12" s="20">
        <v>42</v>
      </c>
      <c r="M12" s="20">
        <v>48</v>
      </c>
      <c r="N12" s="20">
        <v>26</v>
      </c>
      <c r="O12" s="20">
        <v>75</v>
      </c>
      <c r="P12" s="20">
        <v>37</v>
      </c>
      <c r="Q12" s="20">
        <v>26</v>
      </c>
      <c r="R12" s="20">
        <v>39</v>
      </c>
      <c r="T12" s="204" t="s">
        <v>23</v>
      </c>
      <c r="U12" s="10" t="s">
        <v>13</v>
      </c>
      <c r="V12" s="20">
        <v>0</v>
      </c>
      <c r="W12" s="20">
        <v>0</v>
      </c>
      <c r="X12" s="20">
        <v>0</v>
      </c>
      <c r="Y12" s="20">
        <v>26</v>
      </c>
      <c r="Z12" s="20">
        <v>52</v>
      </c>
      <c r="AA12" s="20">
        <v>46</v>
      </c>
      <c r="AB12" s="20">
        <v>155</v>
      </c>
      <c r="AC12" s="20">
        <v>146</v>
      </c>
      <c r="AD12" s="20">
        <v>78</v>
      </c>
      <c r="AE12" s="20">
        <v>101</v>
      </c>
      <c r="AF12" s="20">
        <v>50</v>
      </c>
      <c r="AG12" s="20">
        <v>133</v>
      </c>
      <c r="AH12" s="20">
        <v>61</v>
      </c>
      <c r="AI12" s="20">
        <v>48</v>
      </c>
      <c r="AJ12" s="20">
        <v>70</v>
      </c>
      <c r="AK12" s="126"/>
      <c r="AL12" s="126"/>
      <c r="AM12" s="126"/>
      <c r="AN12" s="126"/>
      <c r="AO12" s="126"/>
    </row>
    <row r="13" spans="2:43">
      <c r="B13" s="205"/>
      <c r="C13" s="10" t="s">
        <v>14</v>
      </c>
      <c r="D13" s="21">
        <v>0</v>
      </c>
      <c r="E13" s="21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T13" s="205"/>
      <c r="U13" s="10" t="s">
        <v>14</v>
      </c>
      <c r="V13" s="21">
        <v>0</v>
      </c>
      <c r="W13" s="21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126"/>
      <c r="AL13" s="126"/>
      <c r="AM13" s="126"/>
      <c r="AN13" s="126"/>
      <c r="AO13" s="126"/>
    </row>
    <row r="14" spans="2:43">
      <c r="B14" s="205"/>
      <c r="C14" s="10" t="s">
        <v>15</v>
      </c>
      <c r="D14" s="21">
        <v>11</v>
      </c>
      <c r="E14" s="21">
        <v>39</v>
      </c>
      <c r="F14" s="20">
        <v>0</v>
      </c>
      <c r="G14" s="20">
        <v>43</v>
      </c>
      <c r="H14" s="20">
        <v>33</v>
      </c>
      <c r="I14" s="20">
        <v>37</v>
      </c>
      <c r="J14" s="20">
        <v>171</v>
      </c>
      <c r="K14" s="20">
        <v>296</v>
      </c>
      <c r="L14" s="20">
        <v>149</v>
      </c>
      <c r="M14" s="20">
        <v>155</v>
      </c>
      <c r="N14" s="20">
        <v>108</v>
      </c>
      <c r="O14" s="20">
        <v>182</v>
      </c>
      <c r="P14" s="20">
        <v>113</v>
      </c>
      <c r="Q14" s="20">
        <v>74</v>
      </c>
      <c r="R14" s="20">
        <v>50</v>
      </c>
      <c r="T14" s="205"/>
      <c r="U14" s="10" t="s">
        <v>15</v>
      </c>
      <c r="V14" s="21">
        <v>11</v>
      </c>
      <c r="W14" s="21">
        <v>39</v>
      </c>
      <c r="X14" s="20">
        <v>0</v>
      </c>
      <c r="Y14" s="20">
        <v>83</v>
      </c>
      <c r="Z14" s="20">
        <v>68</v>
      </c>
      <c r="AA14" s="20">
        <v>76</v>
      </c>
      <c r="AB14" s="20">
        <v>342</v>
      </c>
      <c r="AC14" s="20">
        <v>731</v>
      </c>
      <c r="AD14" s="20">
        <v>372</v>
      </c>
      <c r="AE14" s="20">
        <v>311</v>
      </c>
      <c r="AF14" s="20">
        <v>208</v>
      </c>
      <c r="AG14" s="20">
        <v>352</v>
      </c>
      <c r="AH14" s="20">
        <v>253</v>
      </c>
      <c r="AI14" s="20">
        <v>138</v>
      </c>
      <c r="AJ14" s="20">
        <v>116</v>
      </c>
      <c r="AK14" s="126"/>
      <c r="AL14" s="126"/>
      <c r="AM14" s="126"/>
      <c r="AN14" s="126"/>
      <c r="AO14" s="126"/>
    </row>
    <row r="15" spans="2:43">
      <c r="B15" s="205"/>
      <c r="C15" s="10" t="s">
        <v>16</v>
      </c>
      <c r="D15" s="21">
        <v>0</v>
      </c>
      <c r="E15" s="21">
        <v>0</v>
      </c>
      <c r="F15" s="20">
        <v>0</v>
      </c>
      <c r="G15" s="20">
        <v>1</v>
      </c>
      <c r="H15" s="20">
        <v>0</v>
      </c>
      <c r="I15" s="20">
        <v>0</v>
      </c>
      <c r="J15" s="20">
        <v>0</v>
      </c>
      <c r="K15" s="20">
        <v>16</v>
      </c>
      <c r="L15" s="20">
        <v>0</v>
      </c>
      <c r="M15" s="20">
        <v>14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T15" s="205"/>
      <c r="U15" s="10" t="s">
        <v>16</v>
      </c>
      <c r="V15" s="21">
        <v>0</v>
      </c>
      <c r="W15" s="21">
        <v>0</v>
      </c>
      <c r="X15" s="20">
        <v>0</v>
      </c>
      <c r="Y15" s="20">
        <v>3</v>
      </c>
      <c r="Z15" s="20">
        <v>0</v>
      </c>
      <c r="AA15" s="20">
        <v>0</v>
      </c>
      <c r="AB15" s="20">
        <v>0</v>
      </c>
      <c r="AC15" s="20">
        <v>24</v>
      </c>
      <c r="AD15" s="20">
        <v>0</v>
      </c>
      <c r="AE15" s="20">
        <v>14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126"/>
      <c r="AL15" s="126"/>
      <c r="AM15" s="126"/>
      <c r="AN15" s="126"/>
      <c r="AO15" s="126"/>
    </row>
    <row r="16" spans="2:43" ht="15.75" thickBot="1">
      <c r="B16" s="205"/>
      <c r="C16" s="10" t="s">
        <v>63</v>
      </c>
      <c r="D16" s="22">
        <v>0</v>
      </c>
      <c r="E16" s="22">
        <v>78</v>
      </c>
      <c r="F16" s="22">
        <v>2</v>
      </c>
      <c r="G16" s="22">
        <v>86</v>
      </c>
      <c r="H16" s="22">
        <v>24</v>
      </c>
      <c r="I16" s="22">
        <v>18</v>
      </c>
      <c r="J16" s="22">
        <v>119</v>
      </c>
      <c r="K16" s="22">
        <v>57</v>
      </c>
      <c r="L16" s="22">
        <v>34</v>
      </c>
      <c r="M16" s="22">
        <v>62</v>
      </c>
      <c r="N16" s="22">
        <v>11</v>
      </c>
      <c r="O16" s="22">
        <v>46</v>
      </c>
      <c r="P16" s="22">
        <v>162</v>
      </c>
      <c r="Q16" s="22">
        <v>117</v>
      </c>
      <c r="R16" s="22">
        <v>96</v>
      </c>
      <c r="T16" s="205"/>
      <c r="U16" s="10" t="s">
        <v>63</v>
      </c>
      <c r="V16" s="22">
        <v>0</v>
      </c>
      <c r="W16" s="22">
        <v>108</v>
      </c>
      <c r="X16" s="22">
        <v>2</v>
      </c>
      <c r="Y16" s="22">
        <v>437</v>
      </c>
      <c r="Z16" s="22">
        <v>38</v>
      </c>
      <c r="AA16" s="22">
        <v>26</v>
      </c>
      <c r="AB16" s="22">
        <v>302</v>
      </c>
      <c r="AC16" s="22">
        <v>131</v>
      </c>
      <c r="AD16" s="22">
        <v>404</v>
      </c>
      <c r="AE16" s="22">
        <v>103</v>
      </c>
      <c r="AF16" s="22">
        <v>18</v>
      </c>
      <c r="AG16" s="22">
        <v>172</v>
      </c>
      <c r="AH16" s="22">
        <v>598</v>
      </c>
      <c r="AI16" s="22">
        <v>422</v>
      </c>
      <c r="AJ16" s="22">
        <v>345</v>
      </c>
      <c r="AK16" s="126"/>
      <c r="AL16" s="126"/>
      <c r="AM16" s="126"/>
      <c r="AN16" s="126"/>
      <c r="AO16" s="126"/>
    </row>
    <row r="17" spans="2:41">
      <c r="W17" s="87"/>
      <c r="AA17" s="87"/>
      <c r="AD17" s="87"/>
      <c r="AE17" s="87"/>
      <c r="AI17" s="87"/>
      <c r="AJ17" s="157"/>
      <c r="AK17" s="126"/>
      <c r="AL17" s="126"/>
      <c r="AM17" s="126"/>
      <c r="AN17" s="126"/>
      <c r="AO17" s="126"/>
    </row>
    <row r="18" spans="2:41">
      <c r="B18" s="9" t="s">
        <v>98</v>
      </c>
      <c r="T18" s="9" t="s">
        <v>100</v>
      </c>
      <c r="AJ18" s="119"/>
      <c r="AK18" s="126"/>
      <c r="AL18" s="126"/>
      <c r="AM18" s="126"/>
      <c r="AN18" s="126"/>
      <c r="AO18" s="126"/>
    </row>
    <row r="19" spans="2:41">
      <c r="B19" s="9"/>
      <c r="T19" s="9"/>
      <c r="AJ19" s="119"/>
      <c r="AK19" s="126"/>
      <c r="AL19" s="126"/>
      <c r="AM19" s="126"/>
      <c r="AN19" s="126"/>
      <c r="AO19" s="126"/>
    </row>
    <row r="20" spans="2:41" s="60" customFormat="1">
      <c r="AK20" s="126"/>
      <c r="AL20" s="126"/>
      <c r="AM20" s="126"/>
      <c r="AN20" s="126"/>
      <c r="AO20" s="126"/>
    </row>
    <row r="21" spans="2:41" s="60" customFormat="1">
      <c r="AL21" s="126"/>
      <c r="AM21" s="126"/>
    </row>
    <row r="22" spans="2:41" s="49" customFormat="1"/>
    <row r="23" spans="2:41" s="49" customFormat="1"/>
    <row r="24" spans="2:41" s="49" customFormat="1"/>
    <row r="25" spans="2:41" s="49" customFormat="1"/>
    <row r="26" spans="2:41" s="49" customFormat="1"/>
    <row r="27" spans="2:41" s="49" customFormat="1"/>
    <row r="28" spans="2:41" s="49" customFormat="1">
      <c r="C28" s="88"/>
      <c r="D28" s="88"/>
      <c r="E28" s="88"/>
      <c r="F28" s="88"/>
      <c r="G28" s="88"/>
      <c r="H28" s="88"/>
      <c r="I28" s="88"/>
      <c r="V28" s="88"/>
      <c r="W28" s="88"/>
      <c r="X28" s="88"/>
      <c r="Y28" s="88"/>
      <c r="Z28" s="88"/>
      <c r="AA28" s="88"/>
      <c r="AB28" s="99"/>
    </row>
    <row r="29" spans="2:41" s="49" customFormat="1">
      <c r="C29" s="88"/>
      <c r="D29" s="88"/>
      <c r="E29" s="88"/>
      <c r="F29" s="88"/>
      <c r="G29" s="88"/>
      <c r="H29" s="88"/>
      <c r="I29" s="88"/>
      <c r="V29" s="88"/>
      <c r="W29" s="88"/>
      <c r="X29" s="88"/>
      <c r="Y29" s="88"/>
      <c r="Z29" s="88"/>
      <c r="AA29" s="88"/>
      <c r="AB29" s="99"/>
    </row>
    <row r="30" spans="2:41" s="49" customFormat="1">
      <c r="C30" s="88"/>
      <c r="D30" s="88"/>
      <c r="E30" s="88"/>
      <c r="F30" s="88"/>
      <c r="G30" s="88"/>
      <c r="H30" s="88"/>
      <c r="I30" s="88"/>
      <c r="V30" s="88"/>
      <c r="W30" s="88"/>
      <c r="X30" s="88"/>
      <c r="Y30" s="88"/>
      <c r="Z30" s="88"/>
      <c r="AA30" s="88"/>
      <c r="AB30" s="99"/>
    </row>
    <row r="31" spans="2:41" s="49" customFormat="1">
      <c r="C31" s="88"/>
      <c r="D31" s="88"/>
      <c r="E31" s="88"/>
      <c r="F31" s="88"/>
      <c r="G31" s="88"/>
      <c r="H31" s="88"/>
      <c r="I31" s="88"/>
      <c r="V31" s="88"/>
      <c r="W31" s="88"/>
      <c r="X31" s="88"/>
      <c r="Y31" s="88"/>
      <c r="Z31" s="88"/>
      <c r="AA31" s="88"/>
      <c r="AB31" s="99"/>
    </row>
    <row r="32" spans="2:41" s="49" customFormat="1">
      <c r="C32" s="88"/>
      <c r="D32" s="88"/>
      <c r="E32" s="88"/>
      <c r="F32" s="88"/>
      <c r="G32" s="88"/>
      <c r="H32" s="88"/>
      <c r="I32" s="88"/>
      <c r="V32" s="88"/>
      <c r="W32" s="88"/>
      <c r="X32" s="88"/>
      <c r="Y32" s="88"/>
      <c r="Z32" s="88"/>
      <c r="AA32" s="88"/>
      <c r="AB32" s="99"/>
    </row>
    <row r="33" spans="4:34" s="49" customFormat="1"/>
    <row r="34" spans="4:34" s="49" customFormat="1"/>
    <row r="35" spans="4:34" s="49" customFormat="1"/>
    <row r="36" spans="4:34" s="49" customFormat="1"/>
    <row r="37" spans="4:34" s="49" customFormat="1"/>
    <row r="38" spans="4:34" s="60" customFormat="1"/>
    <row r="39" spans="4:34" s="60" customFormat="1"/>
    <row r="40" spans="4:34" s="60" customFormat="1"/>
    <row r="41" spans="4:34" s="60" customFormat="1"/>
    <row r="42" spans="4:34" s="60" customFormat="1"/>
    <row r="43" spans="4:34">
      <c r="D43" s="87"/>
      <c r="H43" s="87"/>
      <c r="K43" s="87"/>
      <c r="L43" s="87"/>
      <c r="P43" s="87"/>
      <c r="V43" s="87"/>
      <c r="Z43" s="87"/>
      <c r="AC43" s="87"/>
      <c r="AD43" s="87"/>
      <c r="AH43" s="87"/>
    </row>
    <row r="44" spans="4:34">
      <c r="D44" s="87"/>
      <c r="H44" s="87"/>
      <c r="L44" s="87"/>
      <c r="P44" s="87"/>
      <c r="V44" s="87"/>
      <c r="Z44" s="87"/>
      <c r="AD44" s="87"/>
      <c r="AH44" s="87"/>
    </row>
    <row r="45" spans="4:34">
      <c r="D45" s="87"/>
      <c r="H45" s="87"/>
      <c r="L45" s="87"/>
      <c r="P45" s="87"/>
      <c r="V45" s="87"/>
      <c r="Z45" s="87"/>
      <c r="AD45" s="87"/>
      <c r="AH45" s="87"/>
    </row>
  </sheetData>
  <sheetProtection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T7:T11"/>
    <mergeCell ref="T12:T16"/>
  </mergeCells>
  <phoneticPr fontId="48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19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56"/>
  <sheetViews>
    <sheetView showGridLines="0" tabSelected="1" zoomScale="70" zoomScaleNormal="70" workbookViewId="0">
      <selection activeCell="Q6" sqref="Q6"/>
    </sheetView>
  </sheetViews>
  <sheetFormatPr defaultColWidth="9.140625" defaultRowHeight="15"/>
  <cols>
    <col min="1" max="1" width="9.140625" style="23"/>
    <col min="2" max="2" width="11.28515625" style="23" bestFit="1" customWidth="1"/>
    <col min="3" max="14" width="12.7109375" style="23" customWidth="1"/>
    <col min="15" max="16" width="13.28515625" style="23" bestFit="1" customWidth="1"/>
    <col min="17" max="17" width="28.5703125" style="23" bestFit="1" customWidth="1"/>
    <col min="18" max="20" width="12.7109375" style="23" customWidth="1"/>
    <col min="21" max="16384" width="9.140625" style="23"/>
  </cols>
  <sheetData>
    <row r="1" spans="1:34">
      <c r="A1" s="62"/>
      <c r="D1" s="63">
        <v>447916</v>
      </c>
      <c r="E1" s="63">
        <v>479887</v>
      </c>
      <c r="F1" s="63">
        <v>671789</v>
      </c>
      <c r="G1" s="63">
        <v>554977</v>
      </c>
      <c r="H1" s="63">
        <v>713565</v>
      </c>
      <c r="I1" s="63">
        <v>731356</v>
      </c>
      <c r="J1" s="63">
        <v>672363</v>
      </c>
      <c r="K1" s="63">
        <v>634697</v>
      </c>
      <c r="L1" s="63">
        <v>582507</v>
      </c>
      <c r="M1" s="63">
        <v>624080</v>
      </c>
      <c r="N1" s="63">
        <v>535147</v>
      </c>
      <c r="O1" s="63"/>
      <c r="P1" s="62"/>
      <c r="Q1" s="62"/>
      <c r="R1" s="62"/>
      <c r="S1" s="62"/>
      <c r="T1" s="63"/>
      <c r="U1" s="62"/>
      <c r="V1" s="62"/>
      <c r="W1" s="62"/>
      <c r="X1" s="62"/>
    </row>
    <row r="2" spans="1:34">
      <c r="A2" s="62"/>
      <c r="B2" s="24" t="s">
        <v>5</v>
      </c>
      <c r="D2" s="63">
        <v>658637</v>
      </c>
      <c r="E2" s="63">
        <v>604364</v>
      </c>
      <c r="F2" s="63">
        <v>713107</v>
      </c>
      <c r="G2" s="63">
        <v>723949</v>
      </c>
      <c r="H2" s="63">
        <v>815203.23</v>
      </c>
      <c r="I2" s="63">
        <v>820510</v>
      </c>
      <c r="J2" s="63">
        <v>737535</v>
      </c>
      <c r="K2" s="63">
        <v>677634</v>
      </c>
      <c r="L2" s="63">
        <v>679905</v>
      </c>
      <c r="M2" s="63">
        <v>639040</v>
      </c>
      <c r="N2" s="63">
        <v>559103</v>
      </c>
      <c r="O2" s="63">
        <v>1385809</v>
      </c>
      <c r="P2" s="62"/>
      <c r="Q2" s="63" t="s">
        <v>170</v>
      </c>
      <c r="R2" s="63" t="s">
        <v>171</v>
      </c>
      <c r="S2" s="63"/>
      <c r="T2" s="63"/>
      <c r="U2" s="62"/>
      <c r="V2" s="62"/>
      <c r="W2" s="62"/>
      <c r="X2" s="62"/>
      <c r="Y2" s="62"/>
      <c r="Z2" s="62"/>
      <c r="AA2" s="62"/>
      <c r="AB2" s="62"/>
      <c r="AC2" s="62"/>
    </row>
    <row r="3" spans="1:34">
      <c r="A3" s="62"/>
      <c r="D3" s="63">
        <v>658024</v>
      </c>
      <c r="E3" s="63">
        <v>624416</v>
      </c>
      <c r="F3" s="63">
        <v>707323</v>
      </c>
      <c r="G3" s="63">
        <v>597294</v>
      </c>
      <c r="H3" s="63">
        <v>790250</v>
      </c>
      <c r="I3" s="63">
        <v>747218</v>
      </c>
      <c r="J3" s="63">
        <v>754610</v>
      </c>
      <c r="K3" s="63">
        <v>661267</v>
      </c>
      <c r="L3" s="63">
        <v>729255</v>
      </c>
      <c r="M3" s="63">
        <v>650967</v>
      </c>
      <c r="N3" s="63"/>
      <c r="O3" s="63">
        <v>426707</v>
      </c>
      <c r="P3" s="63"/>
      <c r="Q3" s="63" t="s">
        <v>169</v>
      </c>
      <c r="R3" s="63">
        <v>1</v>
      </c>
      <c r="S3" s="63">
        <v>2</v>
      </c>
      <c r="T3" s="63">
        <v>3</v>
      </c>
      <c r="U3" s="62"/>
      <c r="V3" s="78"/>
      <c r="W3" s="78"/>
      <c r="X3" s="78"/>
    </row>
    <row r="4" spans="1:34">
      <c r="A4" s="62"/>
      <c r="B4" s="26" t="s">
        <v>102</v>
      </c>
      <c r="C4" s="26"/>
      <c r="J4" s="62"/>
      <c r="K4" s="62"/>
      <c r="O4" s="62"/>
      <c r="P4" s="62"/>
      <c r="Q4" s="62"/>
      <c r="R4" s="62"/>
      <c r="T4" s="126"/>
      <c r="U4" s="126"/>
      <c r="V4" s="62"/>
      <c r="W4" s="62"/>
      <c r="X4" s="62"/>
      <c r="Y4" s="62"/>
      <c r="Z4" s="62"/>
    </row>
    <row r="5" spans="1:34" ht="15.75" thickBot="1">
      <c r="A5" s="62"/>
      <c r="B5" s="113"/>
      <c r="C5" s="26"/>
      <c r="J5" s="62"/>
      <c r="K5" s="62"/>
      <c r="O5" s="62"/>
      <c r="P5" s="62"/>
      <c r="Q5" s="62"/>
      <c r="R5" s="62"/>
      <c r="S5" s="62"/>
      <c r="T5" s="126"/>
      <c r="U5" s="126"/>
      <c r="V5" s="62"/>
      <c r="W5" s="30"/>
      <c r="X5" s="30"/>
      <c r="Y5" s="30"/>
      <c r="Z5" s="30"/>
      <c r="AA5" s="30"/>
      <c r="AB5" s="30"/>
    </row>
    <row r="6" spans="1:34">
      <c r="A6" s="113"/>
      <c r="B6" s="113"/>
      <c r="C6" s="220" t="s">
        <v>26</v>
      </c>
      <c r="D6" s="222" t="s">
        <v>27</v>
      </c>
      <c r="E6" s="222" t="s">
        <v>28</v>
      </c>
      <c r="F6" s="222" t="s">
        <v>29</v>
      </c>
      <c r="G6" s="222" t="s">
        <v>30</v>
      </c>
      <c r="H6" s="222" t="s">
        <v>31</v>
      </c>
      <c r="I6" s="222" t="s">
        <v>32</v>
      </c>
      <c r="J6" s="222" t="s">
        <v>33</v>
      </c>
      <c r="K6" s="222" t="s">
        <v>34</v>
      </c>
      <c r="L6" s="222" t="s">
        <v>35</v>
      </c>
      <c r="M6" s="222" t="s">
        <v>36</v>
      </c>
      <c r="N6" s="218" t="s">
        <v>37</v>
      </c>
      <c r="P6" s="62"/>
      <c r="Q6" s="62"/>
      <c r="R6" s="62"/>
      <c r="S6" s="62"/>
      <c r="T6" s="126"/>
      <c r="U6" s="126"/>
      <c r="V6" s="30"/>
      <c r="W6" s="30"/>
      <c r="X6" s="30"/>
    </row>
    <row r="7" spans="1:34" ht="15.75" thickBot="1">
      <c r="A7" s="113"/>
      <c r="B7" s="113"/>
      <c r="C7" s="221"/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19"/>
      <c r="P7" s="30"/>
      <c r="Q7" s="30"/>
      <c r="R7" s="30"/>
      <c r="S7" s="30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</row>
    <row r="8" spans="1:34">
      <c r="A8" s="62"/>
      <c r="B8" s="186">
        <v>2017</v>
      </c>
      <c r="C8" s="188">
        <v>156414</v>
      </c>
      <c r="D8" s="28">
        <v>166836</v>
      </c>
      <c r="E8" s="27">
        <v>200847</v>
      </c>
      <c r="F8" s="28">
        <v>177052</v>
      </c>
      <c r="G8" s="27">
        <v>215253</v>
      </c>
      <c r="H8" s="28">
        <v>246499</v>
      </c>
      <c r="I8" s="27">
        <v>275058</v>
      </c>
      <c r="J8" s="28">
        <v>250794</v>
      </c>
      <c r="K8" s="27">
        <v>193142</v>
      </c>
      <c r="L8" s="28">
        <v>197328</v>
      </c>
      <c r="M8" s="27">
        <v>177678</v>
      </c>
      <c r="N8" s="29">
        <v>157960</v>
      </c>
      <c r="O8" s="136"/>
      <c r="Q8" s="30"/>
      <c r="R8" s="30"/>
      <c r="S8" s="30"/>
      <c r="T8" s="126"/>
      <c r="U8" s="126"/>
      <c r="V8" s="30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</row>
    <row r="9" spans="1:34">
      <c r="A9" s="62"/>
      <c r="B9" s="187">
        <v>2018</v>
      </c>
      <c r="C9" s="188">
        <v>238161</v>
      </c>
      <c r="D9" s="28">
        <v>206085</v>
      </c>
      <c r="E9" s="27">
        <v>226433</v>
      </c>
      <c r="F9" s="28">
        <v>243074</v>
      </c>
      <c r="G9" s="27">
        <v>252186</v>
      </c>
      <c r="H9" s="28">
        <v>275118</v>
      </c>
      <c r="I9" s="27">
        <v>287061</v>
      </c>
      <c r="J9" s="28">
        <v>257889</v>
      </c>
      <c r="K9" s="27">
        <v>217247</v>
      </c>
      <c r="L9" s="28">
        <v>183731</v>
      </c>
      <c r="M9" s="27">
        <v>163654</v>
      </c>
      <c r="N9" s="29">
        <v>153463</v>
      </c>
      <c r="O9" s="136"/>
      <c r="P9" s="137"/>
      <c r="Q9" s="139"/>
      <c r="R9" s="139"/>
      <c r="T9" s="126"/>
      <c r="U9" s="126"/>
      <c r="V9" s="62"/>
      <c r="W9" s="62"/>
      <c r="X9" s="62"/>
    </row>
    <row r="10" spans="1:34">
      <c r="A10" s="62"/>
      <c r="B10" s="101">
        <v>2019</v>
      </c>
      <c r="C10" s="188">
        <v>229589</v>
      </c>
      <c r="D10" s="28">
        <v>207215</v>
      </c>
      <c r="E10" s="27">
        <v>226422</v>
      </c>
      <c r="F10" s="28">
        <v>199968</v>
      </c>
      <c r="G10" s="27">
        <v>276282</v>
      </c>
      <c r="H10" s="28">
        <v>255126</v>
      </c>
      <c r="I10" s="27">
        <v>303794</v>
      </c>
      <c r="J10" s="28">
        <v>254801</v>
      </c>
      <c r="K10" s="27">
        <v>242307</v>
      </c>
      <c r="L10" s="28">
        <v>194272</v>
      </c>
      <c r="M10" s="27">
        <v>173809</v>
      </c>
      <c r="N10" s="29">
        <v>159972</v>
      </c>
      <c r="O10" s="136"/>
      <c r="P10" s="137"/>
      <c r="Q10" s="139"/>
      <c r="R10" s="62"/>
      <c r="T10" s="126"/>
      <c r="U10" s="126"/>
      <c r="V10" s="62"/>
      <c r="W10" s="62"/>
      <c r="X10" s="62"/>
    </row>
    <row r="11" spans="1:34" s="62" customFormat="1">
      <c r="B11" s="101">
        <v>2020</v>
      </c>
      <c r="C11" s="188">
        <v>251677</v>
      </c>
      <c r="D11" s="28">
        <v>187118</v>
      </c>
      <c r="E11" s="27">
        <v>51281</v>
      </c>
      <c r="F11" s="28">
        <v>9965</v>
      </c>
      <c r="G11" s="27">
        <v>34104</v>
      </c>
      <c r="H11" s="28">
        <v>96133</v>
      </c>
      <c r="I11" s="27">
        <v>146826</v>
      </c>
      <c r="J11" s="28">
        <v>111496</v>
      </c>
      <c r="K11" s="27">
        <v>88477</v>
      </c>
      <c r="L11" s="28">
        <v>36265</v>
      </c>
      <c r="M11" s="27">
        <v>23192</v>
      </c>
      <c r="N11" s="29">
        <v>35784</v>
      </c>
      <c r="O11" s="136"/>
      <c r="P11" s="137"/>
      <c r="Q11" s="139"/>
      <c r="T11" s="126"/>
      <c r="U11" s="126"/>
    </row>
    <row r="12" spans="1:34">
      <c r="A12" s="62"/>
      <c r="B12" s="101">
        <v>2021</v>
      </c>
      <c r="C12" s="188">
        <v>50156</v>
      </c>
      <c r="D12" s="28">
        <v>71207</v>
      </c>
      <c r="E12" s="27">
        <v>78360</v>
      </c>
      <c r="F12" s="28">
        <v>84841</v>
      </c>
      <c r="G12" s="27">
        <v>174540</v>
      </c>
      <c r="H12" s="28">
        <v>239880</v>
      </c>
      <c r="I12" s="27">
        <v>266953</v>
      </c>
      <c r="J12" s="28">
        <v>273236</v>
      </c>
      <c r="K12" s="27">
        <v>171845</v>
      </c>
      <c r="L12" s="28">
        <v>123482</v>
      </c>
      <c r="M12" s="27">
        <v>95151</v>
      </c>
      <c r="N12" s="29">
        <v>78941</v>
      </c>
      <c r="O12" s="136"/>
      <c r="P12" s="145"/>
      <c r="Q12" s="139"/>
      <c r="R12" s="62"/>
      <c r="T12" s="126"/>
      <c r="U12" s="126"/>
      <c r="V12" s="62"/>
      <c r="W12" s="62"/>
      <c r="X12" s="62"/>
    </row>
    <row r="13" spans="1:34" s="62" customFormat="1" ht="15.75" thickBot="1">
      <c r="B13" s="101">
        <v>2022</v>
      </c>
      <c r="C13" s="189">
        <v>149586</v>
      </c>
      <c r="D13" s="190">
        <v>154198</v>
      </c>
      <c r="E13" s="191">
        <v>124395</v>
      </c>
      <c r="F13" s="190"/>
      <c r="G13" s="191"/>
      <c r="H13" s="190"/>
      <c r="I13" s="191"/>
      <c r="J13" s="190"/>
      <c r="K13" s="191"/>
      <c r="L13" s="190"/>
      <c r="M13" s="191"/>
      <c r="N13" s="192"/>
      <c r="O13" s="136"/>
      <c r="P13" s="145"/>
      <c r="Q13" s="139"/>
      <c r="T13" s="126"/>
      <c r="U13" s="126"/>
    </row>
    <row r="14" spans="1:34">
      <c r="A14" s="62"/>
      <c r="R14" s="62"/>
      <c r="T14" s="126"/>
      <c r="U14" s="126"/>
      <c r="V14" s="62"/>
      <c r="W14" s="62"/>
      <c r="X14" s="62"/>
    </row>
    <row r="15" spans="1:34">
      <c r="A15" s="62"/>
      <c r="B15" s="26" t="s">
        <v>217</v>
      </c>
      <c r="J15" s="62"/>
      <c r="M15" s="26" t="s">
        <v>218</v>
      </c>
      <c r="T15" s="126"/>
      <c r="U15" s="126"/>
      <c r="V15" s="62"/>
      <c r="W15" s="62"/>
      <c r="X15" s="62"/>
    </row>
    <row r="16" spans="1:34" s="30" customFormat="1">
      <c r="T16" s="126"/>
      <c r="U16" s="126"/>
    </row>
    <row r="17" spans="1:33" s="140" customFormat="1">
      <c r="T17" s="141"/>
      <c r="U17" s="141"/>
    </row>
    <row r="18" spans="1:33" s="140" customFormat="1">
      <c r="T18" s="141"/>
      <c r="U18" s="141"/>
      <c r="V18" s="141"/>
      <c r="W18" s="141"/>
      <c r="X18" s="141"/>
      <c r="Y18" s="141"/>
      <c r="Z18" s="141"/>
      <c r="AA18" s="141"/>
    </row>
    <row r="19" spans="1:33" s="140" customFormat="1">
      <c r="T19" s="141"/>
      <c r="U19" s="141"/>
    </row>
    <row r="20" spans="1:33" s="140" customFormat="1">
      <c r="T20" s="141"/>
      <c r="U20" s="141"/>
    </row>
    <row r="21" spans="1:33" s="140" customFormat="1">
      <c r="T21" s="141"/>
      <c r="U21" s="141"/>
    </row>
    <row r="22" spans="1:33" s="140" customFormat="1"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</row>
    <row r="23" spans="1:33" s="140" customFormat="1">
      <c r="T23" s="141"/>
      <c r="U23" s="141"/>
    </row>
    <row r="24" spans="1:33" s="140" customFormat="1">
      <c r="M24" s="144"/>
      <c r="T24" s="141"/>
      <c r="U24" s="141"/>
    </row>
    <row r="25" spans="1:33" s="147" customFormat="1">
      <c r="B25" s="148" t="s">
        <v>26</v>
      </c>
      <c r="C25" s="148" t="s">
        <v>27</v>
      </c>
      <c r="D25" s="148" t="s">
        <v>28</v>
      </c>
      <c r="E25" s="148" t="s">
        <v>29</v>
      </c>
      <c r="F25" s="148" t="s">
        <v>30</v>
      </c>
      <c r="G25" s="148" t="s">
        <v>31</v>
      </c>
      <c r="H25" s="148" t="s">
        <v>32</v>
      </c>
      <c r="I25" s="148" t="s">
        <v>33</v>
      </c>
      <c r="J25" s="148" t="s">
        <v>34</v>
      </c>
      <c r="K25" s="148" t="s">
        <v>35</v>
      </c>
      <c r="L25" s="148" t="s">
        <v>36</v>
      </c>
      <c r="M25" s="149" t="s">
        <v>37</v>
      </c>
      <c r="N25" s="193"/>
      <c r="T25" s="150"/>
      <c r="U25" s="150"/>
    </row>
    <row r="26" spans="1:33" s="147" customFormat="1">
      <c r="A26" s="147">
        <v>2017</v>
      </c>
      <c r="B26" s="149">
        <v>156414</v>
      </c>
      <c r="C26" s="149">
        <v>166836</v>
      </c>
      <c r="D26" s="149">
        <v>200847</v>
      </c>
      <c r="E26" s="149">
        <v>177052</v>
      </c>
      <c r="F26" s="149">
        <v>215253</v>
      </c>
      <c r="G26" s="149">
        <v>246499</v>
      </c>
      <c r="H26" s="149">
        <v>275058</v>
      </c>
      <c r="I26" s="149">
        <v>250794</v>
      </c>
      <c r="J26" s="149">
        <v>193142</v>
      </c>
      <c r="K26" s="149">
        <v>197328</v>
      </c>
      <c r="L26" s="149">
        <v>177678</v>
      </c>
      <c r="M26" s="149">
        <v>157960</v>
      </c>
      <c r="N26" s="194"/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  <c r="AG26" s="150"/>
    </row>
    <row r="27" spans="1:33" s="147" customFormat="1">
      <c r="A27" s="147">
        <v>2018</v>
      </c>
      <c r="B27" s="149">
        <v>238161</v>
      </c>
      <c r="C27" s="149">
        <v>206085</v>
      </c>
      <c r="D27" s="149">
        <v>226433</v>
      </c>
      <c r="E27" s="149">
        <v>243074</v>
      </c>
      <c r="F27" s="149">
        <v>252186</v>
      </c>
      <c r="G27" s="149">
        <v>275118</v>
      </c>
      <c r="H27" s="149">
        <v>287061</v>
      </c>
      <c r="I27" s="149">
        <v>257889</v>
      </c>
      <c r="J27" s="149">
        <v>217247</v>
      </c>
      <c r="K27" s="149">
        <v>183731</v>
      </c>
      <c r="L27" s="149">
        <v>163654</v>
      </c>
      <c r="M27" s="149">
        <v>153463</v>
      </c>
      <c r="N27" s="194"/>
      <c r="T27" s="150"/>
      <c r="U27" s="150"/>
    </row>
    <row r="28" spans="1:33" s="147" customFormat="1">
      <c r="A28" s="147">
        <v>2019</v>
      </c>
      <c r="B28" s="149">
        <v>229589</v>
      </c>
      <c r="C28" s="149">
        <v>207215</v>
      </c>
      <c r="D28" s="149">
        <v>226422</v>
      </c>
      <c r="E28" s="149">
        <v>199968</v>
      </c>
      <c r="F28" s="149">
        <v>276282</v>
      </c>
      <c r="G28" s="149">
        <v>255126</v>
      </c>
      <c r="H28" s="149">
        <v>303794</v>
      </c>
      <c r="I28" s="149">
        <v>254801</v>
      </c>
      <c r="J28" s="149">
        <v>242307</v>
      </c>
      <c r="K28" s="149">
        <v>194272</v>
      </c>
      <c r="L28" s="149">
        <v>173809</v>
      </c>
      <c r="M28" s="149">
        <v>159972</v>
      </c>
      <c r="N28" s="194"/>
      <c r="T28" s="150"/>
      <c r="U28" s="150"/>
    </row>
    <row r="29" spans="1:33" s="147" customFormat="1">
      <c r="A29" s="147">
        <v>2020</v>
      </c>
      <c r="B29" s="149">
        <v>251677</v>
      </c>
      <c r="C29" s="149">
        <v>187118</v>
      </c>
      <c r="D29" s="149">
        <v>51281</v>
      </c>
      <c r="E29" s="149">
        <v>9965</v>
      </c>
      <c r="F29" s="149">
        <v>34104</v>
      </c>
      <c r="G29" s="149">
        <v>96133</v>
      </c>
      <c r="H29" s="149">
        <v>146826</v>
      </c>
      <c r="I29" s="149">
        <v>111496</v>
      </c>
      <c r="J29" s="149">
        <v>88477</v>
      </c>
      <c r="K29" s="149">
        <v>36265</v>
      </c>
      <c r="L29" s="149">
        <v>23192</v>
      </c>
      <c r="M29" s="149">
        <v>35784</v>
      </c>
      <c r="N29" s="194"/>
      <c r="T29" s="150"/>
      <c r="U29" s="150"/>
    </row>
    <row r="30" spans="1:33" s="147" customFormat="1">
      <c r="A30" s="147">
        <v>2021</v>
      </c>
      <c r="B30" s="152">
        <v>50156</v>
      </c>
      <c r="C30" s="152">
        <v>71207</v>
      </c>
      <c r="D30" s="152">
        <v>78360</v>
      </c>
      <c r="E30" s="152">
        <v>84841</v>
      </c>
      <c r="F30" s="152">
        <v>174540</v>
      </c>
      <c r="G30" s="152">
        <v>239880</v>
      </c>
      <c r="H30" s="149">
        <v>266953</v>
      </c>
      <c r="I30" s="149">
        <v>273236</v>
      </c>
      <c r="J30" s="149">
        <v>171845</v>
      </c>
      <c r="K30" s="149">
        <v>123482</v>
      </c>
      <c r="L30" s="149">
        <v>95151</v>
      </c>
      <c r="M30" s="152">
        <v>78941</v>
      </c>
      <c r="N30" s="194"/>
      <c r="T30" s="150"/>
      <c r="U30" s="150"/>
    </row>
    <row r="31" spans="1:33" s="147" customFormat="1" ht="14.25" customHeight="1">
      <c r="A31" s="147">
        <v>2017</v>
      </c>
      <c r="B31" s="152">
        <v>149586</v>
      </c>
      <c r="C31" s="152">
        <v>154198</v>
      </c>
      <c r="D31" s="152">
        <v>124395</v>
      </c>
      <c r="E31" s="152"/>
      <c r="F31" s="152"/>
      <c r="G31" s="152"/>
      <c r="H31" s="149"/>
      <c r="I31" s="149"/>
      <c r="J31" s="149"/>
      <c r="K31" s="149"/>
      <c r="L31" s="149"/>
      <c r="M31" s="152"/>
      <c r="N31" s="195"/>
      <c r="T31" s="150"/>
      <c r="U31" s="150"/>
    </row>
    <row r="32" spans="1:33" s="147" customFormat="1">
      <c r="A32" s="147">
        <v>2018</v>
      </c>
      <c r="B32" s="152">
        <v>448018</v>
      </c>
      <c r="C32" s="152">
        <v>480171</v>
      </c>
      <c r="D32" s="152">
        <v>672236</v>
      </c>
      <c r="E32" s="152">
        <v>555276</v>
      </c>
      <c r="F32" s="152">
        <v>714146</v>
      </c>
      <c r="G32" s="152">
        <v>732488</v>
      </c>
      <c r="H32" s="152">
        <v>672720</v>
      </c>
      <c r="I32" s="152">
        <v>634783</v>
      </c>
      <c r="J32" s="152">
        <v>582919</v>
      </c>
      <c r="K32" s="152">
        <v>624267</v>
      </c>
      <c r="L32" s="152">
        <v>535230</v>
      </c>
      <c r="M32" s="152">
        <v>463939</v>
      </c>
      <c r="N32" s="195"/>
      <c r="T32" s="150"/>
      <c r="U32" s="150"/>
    </row>
    <row r="33" spans="1:21" s="147" customFormat="1">
      <c r="A33" s="147">
        <v>2019</v>
      </c>
      <c r="B33" s="152">
        <v>659184</v>
      </c>
      <c r="C33" s="152">
        <v>604533</v>
      </c>
      <c r="D33" s="152">
        <v>714146</v>
      </c>
      <c r="E33" s="152">
        <v>724637</v>
      </c>
      <c r="F33" s="152">
        <v>817357.23</v>
      </c>
      <c r="G33" s="152">
        <v>822698</v>
      </c>
      <c r="H33" s="152">
        <v>739437</v>
      </c>
      <c r="I33" s="152">
        <v>678979</v>
      </c>
      <c r="J33" s="152">
        <v>680171</v>
      </c>
      <c r="K33" s="152">
        <v>640246</v>
      </c>
      <c r="L33" s="152">
        <v>560857</v>
      </c>
      <c r="M33" s="152">
        <v>477637</v>
      </c>
      <c r="N33" s="195"/>
      <c r="T33" s="150"/>
      <c r="U33" s="150"/>
    </row>
    <row r="34" spans="1:21" s="147" customFormat="1">
      <c r="A34" s="147">
        <v>2020</v>
      </c>
      <c r="B34" s="152">
        <v>660480</v>
      </c>
      <c r="C34" s="152">
        <v>626582</v>
      </c>
      <c r="D34" s="152">
        <v>710481</v>
      </c>
      <c r="E34" s="152">
        <v>601736</v>
      </c>
      <c r="F34" s="152">
        <v>804022</v>
      </c>
      <c r="G34" s="152">
        <v>758927</v>
      </c>
      <c r="H34" s="152">
        <v>764971</v>
      </c>
      <c r="I34" s="152">
        <v>677706</v>
      </c>
      <c r="J34" s="152">
        <v>748532</v>
      </c>
      <c r="K34" s="152">
        <v>671659</v>
      </c>
      <c r="L34" s="152">
        <v>546486</v>
      </c>
      <c r="M34" s="152">
        <v>474684</v>
      </c>
      <c r="N34" s="195"/>
      <c r="T34" s="150"/>
      <c r="U34" s="150"/>
    </row>
    <row r="35" spans="1:21" s="147" customFormat="1">
      <c r="A35" s="147">
        <v>2021</v>
      </c>
      <c r="B35" s="152">
        <v>688187</v>
      </c>
      <c r="C35" s="152">
        <v>536090</v>
      </c>
      <c r="D35" s="152">
        <v>136338</v>
      </c>
      <c r="E35" s="152">
        <v>22465</v>
      </c>
      <c r="F35" s="152">
        <v>88151</v>
      </c>
      <c r="G35" s="152">
        <v>214038</v>
      </c>
      <c r="H35" s="152">
        <v>353261</v>
      </c>
      <c r="I35" s="152">
        <v>279799</v>
      </c>
      <c r="J35" s="152">
        <v>236634</v>
      </c>
      <c r="K35" s="152">
        <v>96328</v>
      </c>
      <c r="L35" s="152">
        <v>56587</v>
      </c>
      <c r="M35" s="152">
        <v>80471</v>
      </c>
      <c r="N35" s="195"/>
      <c r="T35" s="150"/>
      <c r="U35" s="150"/>
    </row>
    <row r="36" spans="1:21" s="147" customFormat="1">
      <c r="A36" s="147">
        <v>2017</v>
      </c>
      <c r="B36" s="152">
        <v>104256</v>
      </c>
      <c r="C36" s="152">
        <v>145982</v>
      </c>
      <c r="D36" s="152">
        <v>152503</v>
      </c>
      <c r="E36" s="152">
        <v>175288</v>
      </c>
      <c r="F36" s="152">
        <v>409869</v>
      </c>
      <c r="G36" s="152">
        <v>617224</v>
      </c>
      <c r="H36" s="152">
        <v>666463</v>
      </c>
      <c r="I36" s="152">
        <v>703179</v>
      </c>
      <c r="J36" s="152">
        <v>544873</v>
      </c>
      <c r="K36" s="152">
        <v>460972</v>
      </c>
      <c r="L36" s="152">
        <v>300371</v>
      </c>
      <c r="M36" s="153">
        <v>213039</v>
      </c>
      <c r="N36" s="194"/>
      <c r="O36" s="151"/>
      <c r="T36" s="150"/>
      <c r="U36" s="150"/>
    </row>
    <row r="37" spans="1:21" s="147" customFormat="1">
      <c r="A37" s="147">
        <v>2018</v>
      </c>
      <c r="B37" s="152">
        <v>368431</v>
      </c>
      <c r="C37" s="152">
        <v>384739</v>
      </c>
      <c r="D37" s="152">
        <v>346938</v>
      </c>
      <c r="E37" s="152"/>
      <c r="F37" s="152"/>
      <c r="G37" s="152"/>
      <c r="H37" s="152"/>
      <c r="I37" s="152"/>
      <c r="J37" s="152"/>
      <c r="K37" s="152"/>
      <c r="L37" s="152"/>
      <c r="M37" s="153"/>
      <c r="N37" s="193"/>
      <c r="T37" s="150"/>
      <c r="U37" s="150"/>
    </row>
    <row r="38" spans="1:21" s="147" customFormat="1">
      <c r="A38" s="147">
        <v>2019</v>
      </c>
      <c r="B38" s="148" t="s">
        <v>26</v>
      </c>
      <c r="C38" s="148" t="s">
        <v>27</v>
      </c>
      <c r="D38" s="148" t="s">
        <v>28</v>
      </c>
      <c r="E38" s="148" t="s">
        <v>29</v>
      </c>
      <c r="F38" s="148" t="s">
        <v>30</v>
      </c>
      <c r="G38" s="148" t="s">
        <v>31</v>
      </c>
      <c r="H38" s="148" t="s">
        <v>32</v>
      </c>
      <c r="I38" s="148" t="s">
        <v>33</v>
      </c>
      <c r="J38" s="148" t="s">
        <v>34</v>
      </c>
      <c r="K38" s="148" t="s">
        <v>35</v>
      </c>
      <c r="L38" s="148" t="s">
        <v>36</v>
      </c>
      <c r="M38" s="149" t="s">
        <v>37</v>
      </c>
      <c r="N38" s="193"/>
      <c r="T38" s="150"/>
      <c r="U38" s="150"/>
    </row>
    <row r="39" spans="1:21" s="147" customFormat="1">
      <c r="A39" s="148">
        <v>2017</v>
      </c>
      <c r="B39" s="153">
        <v>2.8643088214609946</v>
      </c>
      <c r="C39" s="153">
        <v>2.8781018485219017</v>
      </c>
      <c r="D39" s="153">
        <v>3.3470054319954992</v>
      </c>
      <c r="E39" s="153">
        <v>3.136231163725911</v>
      </c>
      <c r="F39" s="153">
        <v>3.3177052120063366</v>
      </c>
      <c r="G39" s="153">
        <v>2.9715658075691991</v>
      </c>
      <c r="H39" s="153">
        <v>2.4457387169251574</v>
      </c>
      <c r="I39" s="153">
        <v>2.5310932478448449</v>
      </c>
      <c r="J39" s="153">
        <v>3.0180851394310921</v>
      </c>
      <c r="K39" s="153">
        <v>3.163600705424471</v>
      </c>
      <c r="L39" s="153">
        <v>3.0123594367338669</v>
      </c>
      <c r="M39" s="153">
        <v>2.937066345910357</v>
      </c>
      <c r="N39" s="193"/>
      <c r="T39" s="150"/>
    </row>
    <row r="40" spans="1:21" s="147" customFormat="1">
      <c r="A40" s="148">
        <v>2018</v>
      </c>
      <c r="B40" s="153">
        <v>2.7678083313388844</v>
      </c>
      <c r="C40" s="153">
        <v>2.9334158235679451</v>
      </c>
      <c r="D40" s="153">
        <v>3.1538954127711065</v>
      </c>
      <c r="E40" s="153">
        <v>2.9811374313994916</v>
      </c>
      <c r="F40" s="153">
        <v>3.2410888391901214</v>
      </c>
      <c r="G40" s="153">
        <v>2.9903459606423426</v>
      </c>
      <c r="H40" s="153">
        <v>2.5758880516684606</v>
      </c>
      <c r="I40" s="153">
        <v>2.632834281415648</v>
      </c>
      <c r="J40" s="153">
        <v>3.1308648680994442</v>
      </c>
      <c r="K40" s="153">
        <v>3.4846922947134669</v>
      </c>
      <c r="L40" s="153">
        <v>3.4270900802913462</v>
      </c>
      <c r="M40" s="153">
        <v>3.1123919120569781</v>
      </c>
      <c r="N40" s="193"/>
      <c r="T40" s="150"/>
    </row>
    <row r="41" spans="1:21" s="147" customFormat="1">
      <c r="A41" s="148">
        <v>2019</v>
      </c>
      <c r="B41" s="153">
        <v>2.8767928777075555</v>
      </c>
      <c r="C41" s="153">
        <v>3.0238254952585479</v>
      </c>
      <c r="D41" s="153">
        <v>3.1378620452076214</v>
      </c>
      <c r="E41" s="153">
        <v>3.0091614658345334</v>
      </c>
      <c r="F41" s="153">
        <v>2.9101497745057587</v>
      </c>
      <c r="G41" s="153">
        <v>2.9747144548184035</v>
      </c>
      <c r="H41" s="153">
        <v>2.5180582894988053</v>
      </c>
      <c r="I41" s="153">
        <v>2.6597462333350341</v>
      </c>
      <c r="J41" s="153">
        <v>3.089188508792565</v>
      </c>
      <c r="K41" s="153">
        <v>3.4573124279360896</v>
      </c>
      <c r="L41" s="153">
        <v>3.1441755029946665</v>
      </c>
      <c r="M41" s="153">
        <v>2.9672942764983872</v>
      </c>
    </row>
    <row r="42" spans="1:21" s="140" customFormat="1">
      <c r="A42" s="148">
        <v>2020</v>
      </c>
      <c r="B42" s="153">
        <v>2.7344056071869898</v>
      </c>
      <c r="C42" s="153">
        <v>2.8649835932406291</v>
      </c>
      <c r="D42" s="153">
        <v>2.6586455022327957</v>
      </c>
      <c r="E42" s="153">
        <v>2.2543903662819869</v>
      </c>
      <c r="F42" s="153">
        <v>2.5847701149425286</v>
      </c>
      <c r="G42" s="153">
        <v>2.2264779004088084</v>
      </c>
      <c r="H42" s="153">
        <v>2.4059839537956491</v>
      </c>
      <c r="I42" s="153">
        <v>2.5094980985864965</v>
      </c>
      <c r="J42" s="153">
        <v>2.6745255829198551</v>
      </c>
      <c r="K42" s="153">
        <v>2.6562250103405489</v>
      </c>
      <c r="L42" s="153">
        <v>2.4399361848913417</v>
      </c>
      <c r="M42" s="153">
        <v>2.2487983456293317</v>
      </c>
    </row>
    <row r="43" spans="1:21" s="140" customFormat="1">
      <c r="A43" s="148">
        <v>2021</v>
      </c>
      <c r="B43" s="153">
        <v>2.0786346598612329</v>
      </c>
      <c r="C43" s="153">
        <v>2.0501074332579661</v>
      </c>
      <c r="D43" s="153">
        <v>1.9461842776927003</v>
      </c>
      <c r="E43" s="153">
        <v>2.0660765431807735</v>
      </c>
      <c r="F43" s="153">
        <v>2.3482811962873842</v>
      </c>
      <c r="G43" s="153">
        <v>2.5730531932632985</v>
      </c>
      <c r="H43" s="153">
        <v>2.4965555734530049</v>
      </c>
      <c r="I43" s="153">
        <v>2.5735225226544087</v>
      </c>
      <c r="J43" s="153">
        <v>3.1707236172131865</v>
      </c>
      <c r="K43" s="153">
        <v>3.7331108987544743</v>
      </c>
      <c r="L43" s="153">
        <v>3.1567823774842094</v>
      </c>
      <c r="M43" s="153">
        <v>2.6987116960768169</v>
      </c>
    </row>
    <row r="44" spans="1:21" s="140" customFormat="1">
      <c r="A44" s="148">
        <v>2022</v>
      </c>
      <c r="B44" s="153">
        <v>2.463004559250197</v>
      </c>
      <c r="C44" s="153">
        <v>2.4950972126746134</v>
      </c>
      <c r="D44" s="153">
        <v>2.7890027734233689</v>
      </c>
      <c r="E44" s="153"/>
      <c r="F44" s="153"/>
      <c r="G44" s="153"/>
      <c r="H44" s="153"/>
      <c r="I44" s="153"/>
      <c r="J44" s="153"/>
      <c r="K44" s="153"/>
      <c r="L44" s="153"/>
      <c r="M44" s="153"/>
    </row>
    <row r="45" spans="1:21" s="140" customFormat="1">
      <c r="A45" s="196"/>
      <c r="B45" s="196"/>
      <c r="C45" s="196"/>
      <c r="D45" s="196"/>
      <c r="E45" s="196"/>
      <c r="F45" s="196"/>
      <c r="G45" s="196"/>
      <c r="H45" s="196"/>
      <c r="I45" s="196"/>
      <c r="J45" s="196"/>
      <c r="K45" s="196"/>
      <c r="L45" s="196"/>
      <c r="M45" s="196"/>
    </row>
    <row r="46" spans="1:21" s="30" customFormat="1"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</row>
    <row r="47" spans="1:21" s="30" customFormat="1"/>
    <row r="48" spans="1:21" s="30" customFormat="1"/>
    <row r="49" spans="1:21" s="30" customFormat="1"/>
    <row r="50" spans="1:21" s="30" customFormat="1"/>
    <row r="51" spans="1:21" s="30" customFormat="1"/>
    <row r="52" spans="1:21" s="30" customFormat="1"/>
    <row r="53" spans="1:21" s="30" customFormat="1"/>
    <row r="54" spans="1:21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:2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:21"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</row>
  </sheetData>
  <sheetProtection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00000000-0004-0000-0700-000000000000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V67"/>
  <sheetViews>
    <sheetView showGridLines="0" topLeftCell="A37" zoomScale="85" zoomScaleNormal="85" workbookViewId="0">
      <selection activeCell="W71" sqref="V71:W72"/>
    </sheetView>
  </sheetViews>
  <sheetFormatPr defaultRowHeight="15"/>
  <cols>
    <col min="2" max="2" width="6.85546875" style="62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5</v>
      </c>
    </row>
    <row r="3" spans="2:17">
      <c r="B3"/>
    </row>
    <row r="4" spans="2:17">
      <c r="B4" s="25" t="s">
        <v>103</v>
      </c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5" spans="2:17">
      <c r="C5" s="25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</row>
    <row r="6" spans="2:17" ht="15" customHeight="1">
      <c r="B6" s="244" t="s">
        <v>109</v>
      </c>
      <c r="C6" s="246" t="s">
        <v>18</v>
      </c>
      <c r="D6" s="247"/>
      <c r="E6" s="248"/>
      <c r="F6" s="246" t="s">
        <v>19</v>
      </c>
      <c r="G6" s="247"/>
      <c r="H6" s="248"/>
      <c r="I6" s="252" t="s">
        <v>20</v>
      </c>
      <c r="J6" s="253"/>
      <c r="K6" s="254"/>
      <c r="L6" s="246" t="s">
        <v>21</v>
      </c>
      <c r="M6" s="247"/>
      <c r="N6" s="248"/>
      <c r="O6" s="246" t="s">
        <v>22</v>
      </c>
      <c r="P6" s="247"/>
      <c r="Q6" s="293"/>
    </row>
    <row r="7" spans="2:17">
      <c r="B7" s="245"/>
      <c r="C7" s="249"/>
      <c r="D7" s="250"/>
      <c r="E7" s="251"/>
      <c r="F7" s="249"/>
      <c r="G7" s="250"/>
      <c r="H7" s="251"/>
      <c r="I7" s="255"/>
      <c r="J7" s="256"/>
      <c r="K7" s="257"/>
      <c r="L7" s="249"/>
      <c r="M7" s="250"/>
      <c r="N7" s="251"/>
      <c r="O7" s="249"/>
      <c r="P7" s="250"/>
      <c r="Q7" s="294"/>
    </row>
    <row r="8" spans="2:17" ht="15.75" customHeight="1">
      <c r="B8" s="83" t="s">
        <v>110</v>
      </c>
      <c r="C8" s="275" t="s">
        <v>112</v>
      </c>
      <c r="D8" s="225"/>
      <c r="E8" s="226"/>
      <c r="F8" s="265">
        <v>8234</v>
      </c>
      <c r="G8" s="262"/>
      <c r="H8" s="263"/>
      <c r="I8" s="279" t="s">
        <v>44</v>
      </c>
      <c r="J8" s="225"/>
      <c r="K8" s="226"/>
      <c r="L8" s="280" t="s">
        <v>51</v>
      </c>
      <c r="M8" s="231"/>
      <c r="N8" s="232"/>
      <c r="O8" s="279" t="s">
        <v>45</v>
      </c>
      <c r="P8" s="225"/>
      <c r="Q8" s="226"/>
    </row>
    <row r="9" spans="2:17" ht="15" customHeight="1">
      <c r="B9" s="83" t="s">
        <v>111</v>
      </c>
      <c r="C9" s="275" t="s">
        <v>113</v>
      </c>
      <c r="D9" s="225"/>
      <c r="E9" s="226"/>
      <c r="F9" s="265">
        <v>4566</v>
      </c>
      <c r="G9" s="262"/>
      <c r="H9" s="263"/>
      <c r="I9" s="279" t="s">
        <v>46</v>
      </c>
      <c r="J9" s="225"/>
      <c r="K9" s="226"/>
      <c r="L9" s="280" t="s">
        <v>52</v>
      </c>
      <c r="M9" s="231"/>
      <c r="N9" s="232"/>
      <c r="O9" s="279" t="s">
        <v>45</v>
      </c>
      <c r="P9" s="225"/>
      <c r="Q9" s="226"/>
    </row>
    <row r="10" spans="2:17">
      <c r="C10" s="9"/>
    </row>
    <row r="11" spans="2:17" ht="15" customHeight="1">
      <c r="B11" s="9" t="s">
        <v>104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</row>
    <row r="12" spans="2:17">
      <c r="C12" s="9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</row>
    <row r="13" spans="2:17" ht="15" customHeight="1">
      <c r="B13" s="244" t="s">
        <v>109</v>
      </c>
      <c r="C13" s="246" t="s">
        <v>18</v>
      </c>
      <c r="D13" s="247"/>
      <c r="E13" s="248"/>
      <c r="F13" s="246" t="s">
        <v>19</v>
      </c>
      <c r="G13" s="247"/>
      <c r="H13" s="248"/>
      <c r="I13" s="252" t="s">
        <v>20</v>
      </c>
      <c r="J13" s="253"/>
      <c r="K13" s="254"/>
      <c r="L13" s="246" t="s">
        <v>21</v>
      </c>
      <c r="M13" s="247"/>
      <c r="N13" s="248"/>
      <c r="O13" s="246" t="s">
        <v>22</v>
      </c>
      <c r="P13" s="247"/>
      <c r="Q13" s="293"/>
    </row>
    <row r="14" spans="2:17" ht="15" customHeight="1">
      <c r="B14" s="245"/>
      <c r="C14" s="249"/>
      <c r="D14" s="250"/>
      <c r="E14" s="251"/>
      <c r="F14" s="249"/>
      <c r="G14" s="250"/>
      <c r="H14" s="251"/>
      <c r="I14" s="255"/>
      <c r="J14" s="256"/>
      <c r="K14" s="257"/>
      <c r="L14" s="249"/>
      <c r="M14" s="250"/>
      <c r="N14" s="251"/>
      <c r="O14" s="249"/>
      <c r="P14" s="250"/>
      <c r="Q14" s="294"/>
    </row>
    <row r="15" spans="2:17" s="23" customFormat="1" ht="15" customHeight="1">
      <c r="B15" s="83" t="s">
        <v>110</v>
      </c>
      <c r="C15" s="275" t="s">
        <v>114</v>
      </c>
      <c r="D15" s="225"/>
      <c r="E15" s="226"/>
      <c r="F15" s="265">
        <v>6934</v>
      </c>
      <c r="G15" s="262"/>
      <c r="H15" s="263"/>
      <c r="I15" s="279" t="s">
        <v>43</v>
      </c>
      <c r="J15" s="225"/>
      <c r="K15" s="226"/>
      <c r="L15" s="280" t="s">
        <v>51</v>
      </c>
      <c r="M15" s="231"/>
      <c r="N15" s="232"/>
      <c r="O15" s="279" t="s">
        <v>40</v>
      </c>
      <c r="P15" s="225"/>
      <c r="Q15" s="226"/>
    </row>
    <row r="16" spans="2:17" s="23" customFormat="1" ht="15" customHeight="1">
      <c r="B16" s="83" t="s">
        <v>111</v>
      </c>
      <c r="C16" s="275" t="s">
        <v>115</v>
      </c>
      <c r="D16" s="289"/>
      <c r="E16" s="290"/>
      <c r="F16" s="265">
        <v>4281</v>
      </c>
      <c r="G16" s="262"/>
      <c r="H16" s="263"/>
      <c r="I16" s="279" t="s">
        <v>38</v>
      </c>
      <c r="J16" s="281"/>
      <c r="K16" s="282"/>
      <c r="L16" s="280" t="s">
        <v>53</v>
      </c>
      <c r="M16" s="291"/>
      <c r="N16" s="292"/>
      <c r="O16" s="279" t="s">
        <v>41</v>
      </c>
      <c r="P16" s="281"/>
      <c r="Q16" s="282"/>
    </row>
    <row r="17" spans="2:22" s="23" customFormat="1" ht="15" customHeight="1">
      <c r="B17" s="83" t="s">
        <v>118</v>
      </c>
      <c r="C17" s="275" t="s">
        <v>116</v>
      </c>
      <c r="D17" s="225"/>
      <c r="E17" s="226"/>
      <c r="F17" s="265">
        <v>266</v>
      </c>
      <c r="G17" s="262"/>
      <c r="H17" s="263"/>
      <c r="I17" s="279" t="s">
        <v>39</v>
      </c>
      <c r="J17" s="225"/>
      <c r="K17" s="226"/>
      <c r="L17" s="280" t="s">
        <v>54</v>
      </c>
      <c r="M17" s="231"/>
      <c r="N17" s="232"/>
      <c r="O17" s="279" t="s">
        <v>42</v>
      </c>
      <c r="P17" s="281"/>
      <c r="Q17" s="282"/>
    </row>
    <row r="18" spans="2:22" ht="15" customHeight="1">
      <c r="B18" s="83" t="s">
        <v>119</v>
      </c>
      <c r="C18" s="275" t="s">
        <v>117</v>
      </c>
      <c r="D18" s="225"/>
      <c r="E18" s="226"/>
      <c r="F18" s="265">
        <v>7334</v>
      </c>
      <c r="G18" s="262"/>
      <c r="H18" s="263"/>
      <c r="I18" s="283" t="s">
        <v>70</v>
      </c>
      <c r="J18" s="225"/>
      <c r="K18" s="226"/>
      <c r="L18" s="280" t="s">
        <v>71</v>
      </c>
      <c r="M18" s="231"/>
      <c r="N18" s="232"/>
      <c r="O18" s="284" t="s">
        <v>72</v>
      </c>
      <c r="P18" s="285"/>
      <c r="Q18" s="286"/>
    </row>
    <row r="20" spans="2:22">
      <c r="B20" s="9" t="s">
        <v>163</v>
      </c>
    </row>
    <row r="21" spans="2:22">
      <c r="T21" s="62"/>
    </row>
    <row r="22" spans="2:22">
      <c r="B22" s="244" t="s">
        <v>109</v>
      </c>
      <c r="C22" s="246" t="s">
        <v>18</v>
      </c>
      <c r="D22" s="247"/>
      <c r="E22" s="248"/>
      <c r="F22" s="246" t="s">
        <v>19</v>
      </c>
      <c r="G22" s="247"/>
      <c r="H22" s="248"/>
      <c r="I22" s="252" t="s">
        <v>20</v>
      </c>
      <c r="J22" s="253"/>
      <c r="K22" s="254"/>
      <c r="L22" s="246" t="s">
        <v>21</v>
      </c>
      <c r="M22" s="247"/>
      <c r="N22" s="248"/>
      <c r="O22" s="246" t="s">
        <v>22</v>
      </c>
      <c r="P22" s="247"/>
      <c r="Q22" s="248"/>
      <c r="T22" s="62"/>
    </row>
    <row r="23" spans="2:22">
      <c r="B23" s="245"/>
      <c r="C23" s="249"/>
      <c r="D23" s="250"/>
      <c r="E23" s="251"/>
      <c r="F23" s="249"/>
      <c r="G23" s="250"/>
      <c r="H23" s="251"/>
      <c r="I23" s="255"/>
      <c r="J23" s="256"/>
      <c r="K23" s="257"/>
      <c r="L23" s="249"/>
      <c r="M23" s="250"/>
      <c r="N23" s="251"/>
      <c r="O23" s="249"/>
      <c r="P23" s="250"/>
      <c r="Q23" s="251"/>
      <c r="T23" s="62"/>
    </row>
    <row r="24" spans="2:22" s="62" customFormat="1">
      <c r="B24" s="83" t="s">
        <v>110</v>
      </c>
      <c r="C24" s="287" t="s">
        <v>153</v>
      </c>
      <c r="D24" s="225"/>
      <c r="E24" s="226"/>
      <c r="F24" s="261">
        <v>4642</v>
      </c>
      <c r="G24" s="262"/>
      <c r="H24" s="263"/>
      <c r="I24" s="287" t="s">
        <v>154</v>
      </c>
      <c r="J24" s="225"/>
      <c r="K24" s="226"/>
      <c r="L24" s="288" t="s">
        <v>147</v>
      </c>
      <c r="M24" s="231"/>
      <c r="N24" s="232"/>
      <c r="O24" s="278" t="s">
        <v>125</v>
      </c>
      <c r="P24" s="237"/>
      <c r="Q24" s="238"/>
    </row>
    <row r="25" spans="2:22" ht="15" customHeight="1">
      <c r="B25" s="83" t="s">
        <v>111</v>
      </c>
      <c r="C25" s="275" t="s">
        <v>120</v>
      </c>
      <c r="D25" s="225"/>
      <c r="E25" s="226"/>
      <c r="F25" s="265">
        <v>186</v>
      </c>
      <c r="G25" s="262"/>
      <c r="H25" s="263"/>
      <c r="I25" s="275" t="s">
        <v>127</v>
      </c>
      <c r="J25" s="225"/>
      <c r="K25" s="226"/>
      <c r="L25" s="276" t="s">
        <v>123</v>
      </c>
      <c r="M25" s="231"/>
      <c r="N25" s="232"/>
      <c r="O25" s="277" t="s">
        <v>125</v>
      </c>
      <c r="P25" s="269"/>
      <c r="Q25" s="270"/>
      <c r="S25" s="62"/>
      <c r="T25" s="62"/>
    </row>
    <row r="26" spans="2:22">
      <c r="B26" s="83" t="s">
        <v>118</v>
      </c>
      <c r="C26" s="275" t="s">
        <v>121</v>
      </c>
      <c r="D26" s="289"/>
      <c r="E26" s="290"/>
      <c r="F26" s="265">
        <v>3134</v>
      </c>
      <c r="G26" s="262"/>
      <c r="H26" s="263"/>
      <c r="I26" s="275" t="s">
        <v>128</v>
      </c>
      <c r="J26" s="281"/>
      <c r="K26" s="282"/>
      <c r="L26" s="276" t="s">
        <v>52</v>
      </c>
      <c r="M26" s="291"/>
      <c r="N26" s="292"/>
      <c r="O26" s="277" t="s">
        <v>125</v>
      </c>
      <c r="P26" s="269"/>
      <c r="Q26" s="270"/>
      <c r="V26" s="62"/>
    </row>
    <row r="27" spans="2:22" ht="15" customHeight="1">
      <c r="B27" s="90" t="s">
        <v>119</v>
      </c>
      <c r="C27" s="275" t="s">
        <v>122</v>
      </c>
      <c r="D27" s="225"/>
      <c r="E27" s="226"/>
      <c r="F27" s="265">
        <v>4687</v>
      </c>
      <c r="G27" s="262"/>
      <c r="H27" s="263"/>
      <c r="I27" s="275" t="s">
        <v>129</v>
      </c>
      <c r="J27" s="225"/>
      <c r="K27" s="226"/>
      <c r="L27" s="276" t="s">
        <v>124</v>
      </c>
      <c r="M27" s="231"/>
      <c r="N27" s="232"/>
      <c r="O27" s="277" t="s">
        <v>126</v>
      </c>
      <c r="P27" s="269"/>
      <c r="Q27" s="270"/>
      <c r="R27" s="62"/>
      <c r="S27" s="62"/>
    </row>
    <row r="28" spans="2:22">
      <c r="B28" s="86" t="s">
        <v>135</v>
      </c>
      <c r="C28" s="274" t="s">
        <v>131</v>
      </c>
      <c r="D28" s="225"/>
      <c r="E28" s="226"/>
      <c r="F28" s="265">
        <v>5653</v>
      </c>
      <c r="G28" s="262"/>
      <c r="H28" s="263"/>
      <c r="I28" s="274" t="s">
        <v>132</v>
      </c>
      <c r="J28" s="225"/>
      <c r="K28" s="226"/>
      <c r="L28" s="272" t="s">
        <v>51</v>
      </c>
      <c r="M28" s="231"/>
      <c r="N28" s="232"/>
      <c r="O28" s="295" t="s">
        <v>133</v>
      </c>
      <c r="P28" s="269"/>
      <c r="Q28" s="270"/>
      <c r="S28" s="62"/>
    </row>
    <row r="29" spans="2:22">
      <c r="B29" s="91" t="s">
        <v>136</v>
      </c>
      <c r="C29" s="275" t="s">
        <v>139</v>
      </c>
      <c r="D29" s="225"/>
      <c r="E29" s="226"/>
      <c r="F29" s="265">
        <v>1299</v>
      </c>
      <c r="G29" s="262"/>
      <c r="H29" s="263"/>
      <c r="I29" s="271" t="s">
        <v>148</v>
      </c>
      <c r="J29" s="225"/>
      <c r="K29" s="226"/>
      <c r="L29" s="276" t="s">
        <v>54</v>
      </c>
      <c r="M29" s="231"/>
      <c r="N29" s="232"/>
      <c r="O29" s="273" t="s">
        <v>143</v>
      </c>
      <c r="P29" s="269"/>
      <c r="Q29" s="270"/>
    </row>
    <row r="30" spans="2:22">
      <c r="B30" s="86" t="s">
        <v>137</v>
      </c>
      <c r="C30" s="274" t="s">
        <v>140</v>
      </c>
      <c r="D30" s="225"/>
      <c r="E30" s="226"/>
      <c r="F30" s="265">
        <v>4439</v>
      </c>
      <c r="G30" s="262"/>
      <c r="H30" s="263"/>
      <c r="I30" s="271" t="s">
        <v>149</v>
      </c>
      <c r="J30" s="225"/>
      <c r="K30" s="226"/>
      <c r="L30" s="272" t="s">
        <v>147</v>
      </c>
      <c r="M30" s="231"/>
      <c r="N30" s="232"/>
      <c r="O30" s="273" t="s">
        <v>143</v>
      </c>
      <c r="P30" s="269"/>
      <c r="Q30" s="270"/>
      <c r="S30" s="62"/>
    </row>
    <row r="31" spans="2:22">
      <c r="B31" s="91" t="s">
        <v>138</v>
      </c>
      <c r="C31" s="275" t="s">
        <v>141</v>
      </c>
      <c r="D31" s="225"/>
      <c r="E31" s="226"/>
      <c r="F31" s="265">
        <v>22710</v>
      </c>
      <c r="G31" s="262"/>
      <c r="H31" s="263"/>
      <c r="I31" s="271" t="s">
        <v>150</v>
      </c>
      <c r="J31" s="225"/>
      <c r="K31" s="226"/>
      <c r="L31" s="276" t="s">
        <v>146</v>
      </c>
      <c r="M31" s="231"/>
      <c r="N31" s="232"/>
      <c r="O31" s="273" t="s">
        <v>143</v>
      </c>
      <c r="P31" s="269"/>
      <c r="Q31" s="270"/>
    </row>
    <row r="32" spans="2:22">
      <c r="B32" s="92" t="s">
        <v>152</v>
      </c>
      <c r="C32" s="274" t="s">
        <v>142</v>
      </c>
      <c r="D32" s="225"/>
      <c r="E32" s="226"/>
      <c r="F32" s="265">
        <v>617</v>
      </c>
      <c r="G32" s="262"/>
      <c r="H32" s="263"/>
      <c r="I32" s="271" t="s">
        <v>151</v>
      </c>
      <c r="J32" s="225"/>
      <c r="K32" s="226"/>
      <c r="L32" s="272" t="s">
        <v>145</v>
      </c>
      <c r="M32" s="231"/>
      <c r="N32" s="232"/>
      <c r="O32" s="273" t="s">
        <v>144</v>
      </c>
      <c r="P32" s="269"/>
      <c r="Q32" s="270"/>
    </row>
    <row r="33" spans="2:17">
      <c r="B33" s="93" t="s">
        <v>155</v>
      </c>
      <c r="C33" s="274" t="s">
        <v>156</v>
      </c>
      <c r="D33" s="225"/>
      <c r="E33" s="226"/>
      <c r="F33" s="265">
        <v>24547</v>
      </c>
      <c r="G33" s="262"/>
      <c r="H33" s="263"/>
      <c r="I33" s="287" t="s">
        <v>150</v>
      </c>
      <c r="J33" s="225"/>
      <c r="K33" s="226"/>
      <c r="L33" s="272" t="s">
        <v>123</v>
      </c>
      <c r="M33" s="231"/>
      <c r="N33" s="232"/>
      <c r="O33" s="278" t="s">
        <v>157</v>
      </c>
      <c r="P33" s="269"/>
      <c r="Q33" s="270"/>
    </row>
    <row r="34" spans="2:17">
      <c r="B34" s="95" t="s">
        <v>159</v>
      </c>
      <c r="C34" s="266" t="s">
        <v>160</v>
      </c>
      <c r="D34" s="225"/>
      <c r="E34" s="226"/>
      <c r="F34" s="265">
        <v>5783</v>
      </c>
      <c r="G34" s="262"/>
      <c r="H34" s="263"/>
      <c r="I34" s="266" t="s">
        <v>161</v>
      </c>
      <c r="J34" s="225"/>
      <c r="K34" s="226"/>
      <c r="L34" s="267" t="s">
        <v>51</v>
      </c>
      <c r="M34" s="231"/>
      <c r="N34" s="232"/>
      <c r="O34" s="268" t="s">
        <v>162</v>
      </c>
      <c r="P34" s="269"/>
      <c r="Q34" s="270"/>
    </row>
    <row r="36" spans="2:17">
      <c r="B36" s="9" t="s">
        <v>194</v>
      </c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</row>
    <row r="37" spans="2:17"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</row>
    <row r="38" spans="2:17">
      <c r="B38" s="244" t="s">
        <v>109</v>
      </c>
      <c r="C38" s="246" t="s">
        <v>18</v>
      </c>
      <c r="D38" s="247"/>
      <c r="E38" s="248"/>
      <c r="F38" s="246" t="s">
        <v>19</v>
      </c>
      <c r="G38" s="247"/>
      <c r="H38" s="248"/>
      <c r="I38" s="252" t="s">
        <v>20</v>
      </c>
      <c r="J38" s="253"/>
      <c r="K38" s="254"/>
      <c r="L38" s="246" t="s">
        <v>21</v>
      </c>
      <c r="M38" s="247"/>
      <c r="N38" s="248"/>
      <c r="O38" s="246" t="s">
        <v>22</v>
      </c>
      <c r="P38" s="247"/>
      <c r="Q38" s="248"/>
    </row>
    <row r="39" spans="2:17">
      <c r="B39" s="245"/>
      <c r="C39" s="249"/>
      <c r="D39" s="250"/>
      <c r="E39" s="251"/>
      <c r="F39" s="249"/>
      <c r="G39" s="250"/>
      <c r="H39" s="251"/>
      <c r="I39" s="255"/>
      <c r="J39" s="256"/>
      <c r="K39" s="257"/>
      <c r="L39" s="249"/>
      <c r="M39" s="250"/>
      <c r="N39" s="251"/>
      <c r="O39" s="249"/>
      <c r="P39" s="250"/>
      <c r="Q39" s="251"/>
    </row>
    <row r="40" spans="2:17">
      <c r="B40" s="97" t="s">
        <v>110</v>
      </c>
      <c r="C40" s="296" t="s">
        <v>164</v>
      </c>
      <c r="D40" s="225"/>
      <c r="E40" s="226"/>
      <c r="F40" s="261">
        <v>10570</v>
      </c>
      <c r="G40" s="262"/>
      <c r="H40" s="263"/>
      <c r="I40" s="296" t="s">
        <v>166</v>
      </c>
      <c r="J40" s="225"/>
      <c r="K40" s="226"/>
      <c r="L40" s="259" t="s">
        <v>145</v>
      </c>
      <c r="M40" s="231"/>
      <c r="N40" s="232"/>
      <c r="O40" s="297" t="s">
        <v>165</v>
      </c>
      <c r="P40" s="237"/>
      <c r="Q40" s="238"/>
    </row>
    <row r="41" spans="2:17">
      <c r="B41" s="115" t="s">
        <v>111</v>
      </c>
      <c r="C41" s="258" t="s">
        <v>172</v>
      </c>
      <c r="D41" s="225"/>
      <c r="E41" s="226"/>
      <c r="F41" s="261">
        <v>10089</v>
      </c>
      <c r="G41" s="262"/>
      <c r="H41" s="263"/>
      <c r="I41" s="258" t="s">
        <v>177</v>
      </c>
      <c r="J41" s="225"/>
      <c r="K41" s="226"/>
      <c r="L41" s="259" t="s">
        <v>145</v>
      </c>
      <c r="M41" s="231"/>
      <c r="N41" s="232"/>
      <c r="O41" s="260" t="s">
        <v>173</v>
      </c>
      <c r="P41" s="237"/>
      <c r="Q41" s="238"/>
    </row>
    <row r="42" spans="2:17" ht="15" customHeight="1">
      <c r="B42" s="115" t="s">
        <v>118</v>
      </c>
      <c r="C42" s="258" t="s">
        <v>174</v>
      </c>
      <c r="D42" s="225"/>
      <c r="E42" s="226"/>
      <c r="F42" s="261">
        <v>3707</v>
      </c>
      <c r="G42" s="262"/>
      <c r="H42" s="263"/>
      <c r="I42" s="258" t="s">
        <v>178</v>
      </c>
      <c r="J42" s="225"/>
      <c r="K42" s="226"/>
      <c r="L42" s="264" t="s">
        <v>52</v>
      </c>
      <c r="M42" s="231"/>
      <c r="N42" s="232"/>
      <c r="O42" s="260" t="s">
        <v>173</v>
      </c>
      <c r="P42" s="237"/>
      <c r="Q42" s="238"/>
    </row>
    <row r="43" spans="2:17">
      <c r="B43" s="115" t="s">
        <v>119</v>
      </c>
      <c r="C43" s="258" t="s">
        <v>175</v>
      </c>
      <c r="D43" s="225"/>
      <c r="E43" s="226"/>
      <c r="F43" s="261">
        <v>173</v>
      </c>
      <c r="G43" s="262"/>
      <c r="H43" s="263"/>
      <c r="I43" s="258" t="s">
        <v>150</v>
      </c>
      <c r="J43" s="225"/>
      <c r="K43" s="226"/>
      <c r="L43" s="264" t="s">
        <v>54</v>
      </c>
      <c r="M43" s="231"/>
      <c r="N43" s="232"/>
      <c r="O43" s="260" t="s">
        <v>176</v>
      </c>
      <c r="P43" s="237"/>
      <c r="Q43" s="238"/>
    </row>
    <row r="44" spans="2:17">
      <c r="B44" s="118" t="s">
        <v>135</v>
      </c>
      <c r="C44" s="298" t="s">
        <v>180</v>
      </c>
      <c r="D44" s="225"/>
      <c r="E44" s="226"/>
      <c r="F44" s="261">
        <v>9080</v>
      </c>
      <c r="G44" s="262"/>
      <c r="H44" s="263"/>
      <c r="I44" s="298" t="s">
        <v>182</v>
      </c>
      <c r="J44" s="225"/>
      <c r="K44" s="226"/>
      <c r="L44" s="299" t="s">
        <v>147</v>
      </c>
      <c r="M44" s="231"/>
      <c r="N44" s="232"/>
      <c r="O44" s="300" t="s">
        <v>181</v>
      </c>
      <c r="P44" s="237"/>
      <c r="Q44" s="238"/>
    </row>
    <row r="45" spans="2:17">
      <c r="B45" s="118" t="s">
        <v>136</v>
      </c>
      <c r="C45" s="298" t="s">
        <v>183</v>
      </c>
      <c r="D45" s="225"/>
      <c r="E45" s="226"/>
      <c r="F45" s="261">
        <v>9028</v>
      </c>
      <c r="G45" s="262"/>
      <c r="H45" s="263"/>
      <c r="I45" s="298" t="s">
        <v>186</v>
      </c>
      <c r="J45" s="225"/>
      <c r="K45" s="226"/>
      <c r="L45" s="299" t="s">
        <v>184</v>
      </c>
      <c r="M45" s="231"/>
      <c r="N45" s="232"/>
      <c r="O45" s="300" t="s">
        <v>185</v>
      </c>
      <c r="P45" s="237"/>
      <c r="Q45" s="238"/>
    </row>
    <row r="46" spans="2:17">
      <c r="B46" s="120" t="s">
        <v>137</v>
      </c>
      <c r="C46" s="301" t="s">
        <v>187</v>
      </c>
      <c r="D46" s="225"/>
      <c r="E46" s="226"/>
      <c r="F46" s="261">
        <v>9236</v>
      </c>
      <c r="G46" s="262"/>
      <c r="H46" s="263"/>
      <c r="I46" s="301" t="s">
        <v>189</v>
      </c>
      <c r="J46" s="225"/>
      <c r="K46" s="226"/>
      <c r="L46" s="302" t="s">
        <v>145</v>
      </c>
      <c r="M46" s="231"/>
      <c r="N46" s="232"/>
      <c r="O46" s="236" t="s">
        <v>188</v>
      </c>
      <c r="P46" s="237"/>
      <c r="Q46" s="238"/>
    </row>
    <row r="47" spans="2:17">
      <c r="B47" s="120" t="s">
        <v>138</v>
      </c>
      <c r="C47" s="301" t="s">
        <v>190</v>
      </c>
      <c r="D47" s="225"/>
      <c r="E47" s="226"/>
      <c r="F47" s="261">
        <v>9028</v>
      </c>
      <c r="G47" s="262"/>
      <c r="H47" s="263"/>
      <c r="I47" s="301" t="s">
        <v>191</v>
      </c>
      <c r="J47" s="225"/>
      <c r="K47" s="226"/>
      <c r="L47" s="302" t="s">
        <v>147</v>
      </c>
      <c r="M47" s="231"/>
      <c r="N47" s="232"/>
      <c r="O47" s="236" t="s">
        <v>188</v>
      </c>
      <c r="P47" s="237"/>
      <c r="Q47" s="238"/>
    </row>
    <row r="49" spans="2:17">
      <c r="B49" s="9" t="s">
        <v>195</v>
      </c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</row>
    <row r="50" spans="2:17"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</row>
    <row r="51" spans="2:17">
      <c r="B51" s="244" t="s">
        <v>109</v>
      </c>
      <c r="C51" s="246" t="s">
        <v>18</v>
      </c>
      <c r="D51" s="247"/>
      <c r="E51" s="248"/>
      <c r="F51" s="246" t="s">
        <v>19</v>
      </c>
      <c r="G51" s="247"/>
      <c r="H51" s="248"/>
      <c r="I51" s="252" t="s">
        <v>20</v>
      </c>
      <c r="J51" s="253"/>
      <c r="K51" s="254"/>
      <c r="L51" s="246" t="s">
        <v>21</v>
      </c>
      <c r="M51" s="247"/>
      <c r="N51" s="248"/>
      <c r="O51" s="246" t="s">
        <v>22</v>
      </c>
      <c r="P51" s="247"/>
      <c r="Q51" s="248"/>
    </row>
    <row r="52" spans="2:17">
      <c r="B52" s="245"/>
      <c r="C52" s="249"/>
      <c r="D52" s="250"/>
      <c r="E52" s="251"/>
      <c r="F52" s="249"/>
      <c r="G52" s="250"/>
      <c r="H52" s="251"/>
      <c r="I52" s="255"/>
      <c r="J52" s="256"/>
      <c r="K52" s="257"/>
      <c r="L52" s="249"/>
      <c r="M52" s="250"/>
      <c r="N52" s="251"/>
      <c r="O52" s="249"/>
      <c r="P52" s="250"/>
      <c r="Q52" s="251"/>
    </row>
    <row r="53" spans="2:17" ht="15" customHeight="1">
      <c r="B53" s="146" t="s">
        <v>110</v>
      </c>
      <c r="C53" s="242" t="s">
        <v>196</v>
      </c>
      <c r="D53" s="225"/>
      <c r="E53" s="226"/>
      <c r="F53" s="227">
        <v>7796</v>
      </c>
      <c r="G53" s="228"/>
      <c r="H53" s="229"/>
      <c r="I53" s="242" t="s">
        <v>198</v>
      </c>
      <c r="J53" s="225"/>
      <c r="K53" s="226"/>
      <c r="L53" s="243" t="s">
        <v>52</v>
      </c>
      <c r="M53" s="231"/>
      <c r="N53" s="232"/>
      <c r="O53" s="241" t="s">
        <v>197</v>
      </c>
      <c r="P53" s="234"/>
      <c r="Q53" s="235"/>
    </row>
    <row r="54" spans="2:17" ht="15" customHeight="1">
      <c r="B54" s="146" t="s">
        <v>111</v>
      </c>
      <c r="C54" s="224" t="s">
        <v>242</v>
      </c>
      <c r="D54" s="225"/>
      <c r="E54" s="226"/>
      <c r="F54" s="227">
        <v>21604</v>
      </c>
      <c r="G54" s="228"/>
      <c r="H54" s="229"/>
      <c r="I54" s="242" t="s">
        <v>177</v>
      </c>
      <c r="J54" s="225"/>
      <c r="K54" s="226"/>
      <c r="L54" s="243" t="s">
        <v>201</v>
      </c>
      <c r="M54" s="231"/>
      <c r="N54" s="232"/>
      <c r="O54" s="241" t="s">
        <v>202</v>
      </c>
      <c r="P54" s="234"/>
      <c r="Q54" s="235"/>
    </row>
    <row r="55" spans="2:17" ht="15" customHeight="1">
      <c r="B55" s="146" t="s">
        <v>118</v>
      </c>
      <c r="C55" s="224" t="s">
        <v>243</v>
      </c>
      <c r="D55" s="225"/>
      <c r="E55" s="226"/>
      <c r="F55" s="227">
        <v>7933</v>
      </c>
      <c r="G55" s="228"/>
      <c r="H55" s="229"/>
      <c r="I55" s="242" t="s">
        <v>206</v>
      </c>
      <c r="J55" s="225"/>
      <c r="K55" s="226"/>
      <c r="L55" s="243" t="s">
        <v>145</v>
      </c>
      <c r="M55" s="231"/>
      <c r="N55" s="232"/>
      <c r="O55" s="241" t="s">
        <v>208</v>
      </c>
      <c r="P55" s="234"/>
      <c r="Q55" s="235"/>
    </row>
    <row r="56" spans="2:17" ht="15" customHeight="1">
      <c r="B56" s="146" t="s">
        <v>119</v>
      </c>
      <c r="C56" s="224" t="s">
        <v>241</v>
      </c>
      <c r="D56" s="225"/>
      <c r="E56" s="226"/>
      <c r="F56" s="227">
        <v>3718</v>
      </c>
      <c r="G56" s="228"/>
      <c r="H56" s="229"/>
      <c r="I56" s="242" t="s">
        <v>207</v>
      </c>
      <c r="J56" s="225"/>
      <c r="K56" s="226"/>
      <c r="L56" s="243" t="s">
        <v>145</v>
      </c>
      <c r="M56" s="231"/>
      <c r="N56" s="232"/>
      <c r="O56" s="241" t="s">
        <v>209</v>
      </c>
      <c r="P56" s="234"/>
      <c r="Q56" s="235"/>
    </row>
    <row r="57" spans="2:17" ht="15" customHeight="1">
      <c r="B57" s="146" t="s">
        <v>135</v>
      </c>
      <c r="C57" s="242" t="s">
        <v>211</v>
      </c>
      <c r="D57" s="225"/>
      <c r="E57" s="226"/>
      <c r="F57" s="227">
        <v>11432</v>
      </c>
      <c r="G57" s="228"/>
      <c r="H57" s="229"/>
      <c r="I57" s="242" t="s">
        <v>212</v>
      </c>
      <c r="J57" s="225"/>
      <c r="K57" s="226"/>
      <c r="L57" s="243" t="s">
        <v>51</v>
      </c>
      <c r="M57" s="231"/>
      <c r="N57" s="232"/>
      <c r="O57" s="241" t="s">
        <v>209</v>
      </c>
      <c r="P57" s="234"/>
      <c r="Q57" s="235"/>
    </row>
    <row r="58" spans="2:17">
      <c r="B58" s="146" t="s">
        <v>136</v>
      </c>
      <c r="C58" s="224" t="s">
        <v>240</v>
      </c>
      <c r="D58" s="225"/>
      <c r="E58" s="226"/>
      <c r="F58" s="227">
        <v>21241</v>
      </c>
      <c r="G58" s="228"/>
      <c r="H58" s="229"/>
      <c r="I58" s="242" t="s">
        <v>204</v>
      </c>
      <c r="J58" s="225"/>
      <c r="K58" s="226"/>
      <c r="L58" s="243" t="s">
        <v>147</v>
      </c>
      <c r="M58" s="231"/>
      <c r="N58" s="232"/>
      <c r="O58" s="241" t="s">
        <v>205</v>
      </c>
      <c r="P58" s="234"/>
      <c r="Q58" s="235"/>
    </row>
    <row r="59" spans="2:17">
      <c r="B59" s="146" t="s">
        <v>137</v>
      </c>
      <c r="C59" s="224" t="s">
        <v>239</v>
      </c>
      <c r="D59" s="225"/>
      <c r="E59" s="226"/>
      <c r="F59" s="227">
        <v>9298</v>
      </c>
      <c r="G59" s="228"/>
      <c r="H59" s="229"/>
      <c r="I59" s="242" t="s">
        <v>213</v>
      </c>
      <c r="J59" s="225"/>
      <c r="K59" s="226"/>
      <c r="L59" s="243" t="s">
        <v>214</v>
      </c>
      <c r="M59" s="231"/>
      <c r="N59" s="232"/>
      <c r="O59" s="241" t="s">
        <v>215</v>
      </c>
      <c r="P59" s="234"/>
      <c r="Q59" s="235"/>
    </row>
    <row r="60" spans="2:17">
      <c r="B60" s="154" t="s">
        <v>138</v>
      </c>
      <c r="C60" s="239" t="s">
        <v>219</v>
      </c>
      <c r="D60" s="225"/>
      <c r="E60" s="226"/>
      <c r="F60" s="227">
        <v>11047</v>
      </c>
      <c r="G60" s="228"/>
      <c r="H60" s="229"/>
      <c r="I60" s="240" t="s">
        <v>216</v>
      </c>
      <c r="J60" s="225"/>
      <c r="K60" s="226"/>
      <c r="L60" s="230" t="s">
        <v>145</v>
      </c>
      <c r="M60" s="231"/>
      <c r="N60" s="232"/>
      <c r="O60" s="241" t="s">
        <v>215</v>
      </c>
      <c r="P60" s="234"/>
      <c r="Q60" s="235"/>
    </row>
    <row r="63" spans="2:17">
      <c r="B63" s="9" t="s">
        <v>244</v>
      </c>
      <c r="C63" s="62"/>
      <c r="D63" s="62"/>
    </row>
    <row r="65" spans="2:17">
      <c r="B65" s="244" t="s">
        <v>109</v>
      </c>
      <c r="C65" s="246" t="s">
        <v>18</v>
      </c>
      <c r="D65" s="247"/>
      <c r="E65" s="248"/>
      <c r="F65" s="246" t="s">
        <v>19</v>
      </c>
      <c r="G65" s="247"/>
      <c r="H65" s="248"/>
      <c r="I65" s="252" t="s">
        <v>20</v>
      </c>
      <c r="J65" s="253"/>
      <c r="K65" s="254"/>
      <c r="L65" s="246" t="s">
        <v>21</v>
      </c>
      <c r="M65" s="247"/>
      <c r="N65" s="248"/>
      <c r="O65" s="246" t="s">
        <v>22</v>
      </c>
      <c r="P65" s="247"/>
      <c r="Q65" s="248"/>
    </row>
    <row r="66" spans="2:17">
      <c r="B66" s="245"/>
      <c r="C66" s="249"/>
      <c r="D66" s="250"/>
      <c r="E66" s="251"/>
      <c r="F66" s="249"/>
      <c r="G66" s="250"/>
      <c r="H66" s="251"/>
      <c r="I66" s="255"/>
      <c r="J66" s="256"/>
      <c r="K66" s="257"/>
      <c r="L66" s="249"/>
      <c r="M66" s="250"/>
      <c r="N66" s="251"/>
      <c r="O66" s="249"/>
      <c r="P66" s="250"/>
      <c r="Q66" s="251"/>
    </row>
    <row r="67" spans="2:17">
      <c r="B67" s="197" t="s">
        <v>110</v>
      </c>
      <c r="C67" s="224" t="s">
        <v>238</v>
      </c>
      <c r="D67" s="225"/>
      <c r="E67" s="226"/>
      <c r="F67" s="227">
        <v>10574</v>
      </c>
      <c r="G67" s="228"/>
      <c r="H67" s="229"/>
      <c r="I67" s="224" t="s">
        <v>236</v>
      </c>
      <c r="J67" s="225"/>
      <c r="K67" s="226"/>
      <c r="L67" s="230" t="s">
        <v>145</v>
      </c>
      <c r="M67" s="231"/>
      <c r="N67" s="232"/>
      <c r="O67" s="233" t="s">
        <v>237</v>
      </c>
      <c r="P67" s="234"/>
      <c r="Q67" s="235"/>
    </row>
  </sheetData>
  <sheetProtection formatCells="0" formatColumns="0" formatRows="0" insertColumns="0" insertRows="0" insertHyperlinks="0" deleteColumns="0" deleteRows="0" sort="0" autoFilter="0" pivotTables="0"/>
  <mergeCells count="206">
    <mergeCell ref="O57:Q57"/>
    <mergeCell ref="C58:E58"/>
    <mergeCell ref="F58:H58"/>
    <mergeCell ref="I58:K58"/>
    <mergeCell ref="L58:N58"/>
    <mergeCell ref="O58:Q58"/>
    <mergeCell ref="I56:K56"/>
    <mergeCell ref="B65:B66"/>
    <mergeCell ref="C65:E66"/>
    <mergeCell ref="F65:H66"/>
    <mergeCell ref="I65:K66"/>
    <mergeCell ref="L65:N66"/>
    <mergeCell ref="O65:Q66"/>
    <mergeCell ref="C44:E44"/>
    <mergeCell ref="F44:H44"/>
    <mergeCell ref="I44:K44"/>
    <mergeCell ref="L44:N44"/>
    <mergeCell ref="O44:Q44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C45:E45"/>
    <mergeCell ref="F45:H45"/>
    <mergeCell ref="I45:K45"/>
    <mergeCell ref="L45:N45"/>
    <mergeCell ref="O45:Q45"/>
    <mergeCell ref="C46:E46"/>
    <mergeCell ref="F46:H46"/>
    <mergeCell ref="I46:K46"/>
    <mergeCell ref="L46:N46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C43:E43"/>
    <mergeCell ref="F43:H43"/>
    <mergeCell ref="I43:K43"/>
    <mergeCell ref="L43:N43"/>
    <mergeCell ref="O43:Q43"/>
    <mergeCell ref="C41:E41"/>
    <mergeCell ref="F41:H41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C30:E30"/>
    <mergeCell ref="F30:H30"/>
    <mergeCell ref="I30:K30"/>
    <mergeCell ref="L30:N30"/>
    <mergeCell ref="O30:Q30"/>
    <mergeCell ref="C34:E34"/>
    <mergeCell ref="I33:K33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I32:K32"/>
    <mergeCell ref="L32:N32"/>
    <mergeCell ref="O32:Q32"/>
    <mergeCell ref="C33:E33"/>
    <mergeCell ref="F33:H33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I41:K41"/>
    <mergeCell ref="L41:N41"/>
    <mergeCell ref="O41:Q41"/>
    <mergeCell ref="C42:E42"/>
    <mergeCell ref="F42:H42"/>
    <mergeCell ref="I42:K42"/>
    <mergeCell ref="L42:N42"/>
    <mergeCell ref="O42:Q42"/>
    <mergeCell ref="F34:H34"/>
    <mergeCell ref="I34:K34"/>
    <mergeCell ref="L34:N34"/>
    <mergeCell ref="O34:Q34"/>
    <mergeCell ref="B51:B52"/>
    <mergeCell ref="C51:E52"/>
    <mergeCell ref="F51:H52"/>
    <mergeCell ref="I51:K52"/>
    <mergeCell ref="L51:N52"/>
    <mergeCell ref="O51:Q52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C67:E67"/>
    <mergeCell ref="F67:H67"/>
    <mergeCell ref="I67:K67"/>
    <mergeCell ref="L67:N67"/>
    <mergeCell ref="O67:Q67"/>
    <mergeCell ref="O46:Q46"/>
    <mergeCell ref="C60:E60"/>
    <mergeCell ref="F60:H60"/>
    <mergeCell ref="I60:K60"/>
    <mergeCell ref="L60:N60"/>
    <mergeCell ref="O60:Q60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</mergeCells>
  <phoneticPr fontId="48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53B74C2E-B267-4017-ACF7-A7DF874A6AA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6</vt:i4>
      </vt:variant>
    </vt:vector>
  </HeadingPairs>
  <TitlesOfParts>
    <vt:vector size="16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podsumowanie</vt:lpstr>
      <vt:lpstr>4. Umowy i Podróżni PUNPUT</vt:lpstr>
      <vt:lpstr>5. Liczba umów na miesiąc</vt:lpstr>
      <vt:lpstr>6. Niewypłacalności</vt:lpstr>
      <vt:lpstr>'1. Liczba deklaracji'!Obszar_wydruku</vt:lpstr>
      <vt:lpstr>'5. Liczba umów na miesiąc'!Obszar_wydruku</vt:lpstr>
      <vt:lpstr>'6.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2022-05-23T12:00:16Z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