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updateLinks="never" defaultThemeVersion="124226"/>
  <xr:revisionPtr revIDLastSave="0" documentId="13_ncr:1_{5A01840E-98A4-4427-8FBC-8BA83ECFDC80}" xr6:coauthVersionLast="47" xr6:coauthVersionMax="47" xr10:uidLastSave="{00000000-0000-0000-0000-000000000000}"/>
  <bookViews>
    <workbookView xWindow="-120" yWindow="-120" windowWidth="29040" windowHeight="15840" tabRatio="819" firstSheet="1" activeTab="11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deklaracji'!$A$1:$N$42</definedName>
    <definedName name="_xlnm.Print_Area" localSheetId="4">'2. Dane ogólne'!$A$1:$O$20</definedName>
    <definedName name="_xlnm.Print_Area" localSheetId="10">'7. Liczba umów na miesiąc'!$A$1:$Y$53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0" i="28" l="1"/>
  <c r="K27" i="19" l="1"/>
  <c r="K26" i="19"/>
  <c r="K25" i="19"/>
  <c r="K24" i="19"/>
  <c r="K23" i="19"/>
  <c r="K27" i="24"/>
  <c r="K26" i="24"/>
  <c r="K25" i="24"/>
  <c r="K24" i="24"/>
  <c r="K23" i="24"/>
  <c r="K30" i="20"/>
  <c r="K29" i="20"/>
  <c r="K28" i="20"/>
  <c r="K27" i="20"/>
  <c r="K26" i="20"/>
  <c r="K25" i="20"/>
  <c r="K30" i="8"/>
  <c r="K29" i="8"/>
  <c r="K28" i="8"/>
  <c r="K27" i="8"/>
  <c r="K26" i="8"/>
  <c r="K25" i="8"/>
  <c r="Q18" i="25" l="1"/>
  <c r="P18" i="25"/>
  <c r="O18" i="25"/>
  <c r="N18" i="25"/>
  <c r="M18" i="25"/>
  <c r="L18" i="25"/>
  <c r="R18" i="25"/>
  <c r="R17" i="25"/>
  <c r="Q17" i="25"/>
  <c r="P17" i="25"/>
  <c r="O17" i="25"/>
  <c r="N17" i="25"/>
  <c r="M17" i="25"/>
  <c r="L17" i="25"/>
  <c r="H18" i="25"/>
  <c r="G18" i="25"/>
  <c r="F18" i="25"/>
  <c r="E18" i="25"/>
  <c r="D18" i="25"/>
  <c r="C18" i="25"/>
  <c r="I18" i="25"/>
  <c r="I17" i="25"/>
  <c r="H17" i="25"/>
  <c r="G17" i="25"/>
  <c r="F17" i="25"/>
  <c r="E17" i="25"/>
  <c r="D17" i="25"/>
  <c r="C17" i="25"/>
  <c r="M32" i="28" l="1"/>
  <c r="M49" i="28" s="1"/>
  <c r="L32" i="28"/>
  <c r="L49" i="28" s="1"/>
  <c r="K32" i="28"/>
  <c r="K49" i="28" s="1"/>
  <c r="J32" i="28"/>
  <c r="J49" i="28" s="1"/>
  <c r="I32" i="28"/>
  <c r="I49" i="28" s="1"/>
  <c r="H32" i="28"/>
  <c r="H49" i="28" s="1"/>
  <c r="G32" i="28"/>
  <c r="G49" i="28" s="1"/>
  <c r="F32" i="28"/>
  <c r="F49" i="28" s="1"/>
  <c r="E32" i="28"/>
  <c r="E49" i="28" s="1"/>
  <c r="D32" i="28"/>
  <c r="D49" i="28" s="1"/>
  <c r="C32" i="28"/>
  <c r="C49" i="28" s="1"/>
  <c r="B32" i="28"/>
  <c r="B49" i="28" s="1"/>
  <c r="C31" i="28"/>
  <c r="C48" i="28" s="1"/>
  <c r="D31" i="28"/>
  <c r="D48" i="28" s="1"/>
  <c r="E31" i="28"/>
  <c r="E48" i="28" s="1"/>
  <c r="F31" i="28"/>
  <c r="F48" i="28" s="1"/>
  <c r="G31" i="28"/>
  <c r="G48" i="28" s="1"/>
  <c r="H31" i="28"/>
  <c r="H48" i="28" s="1"/>
  <c r="I31" i="28"/>
  <c r="I48" i="28" s="1"/>
  <c r="J31" i="28"/>
  <c r="J48" i="28" s="1"/>
  <c r="K31" i="28"/>
  <c r="K48" i="28" s="1"/>
  <c r="L31" i="28"/>
  <c r="L48" i="28" s="1"/>
  <c r="M31" i="28"/>
  <c r="M48" i="28" s="1"/>
  <c r="B31" i="28"/>
  <c r="M30" i="28"/>
  <c r="L30" i="28"/>
  <c r="K30" i="28"/>
  <c r="J30" i="28"/>
  <c r="I30" i="28"/>
  <c r="H30" i="28"/>
  <c r="G30" i="28"/>
  <c r="F30" i="28"/>
  <c r="E30" i="28"/>
  <c r="D30" i="28"/>
  <c r="C30" i="28"/>
  <c r="J27" i="19"/>
  <c r="J26" i="19"/>
  <c r="J25" i="19"/>
  <c r="J24" i="19"/>
  <c r="J23" i="19"/>
  <c r="J27" i="24"/>
  <c r="J26" i="24"/>
  <c r="J25" i="24"/>
  <c r="J24" i="24"/>
  <c r="J23" i="24"/>
  <c r="J25" i="20"/>
  <c r="J26" i="20"/>
  <c r="J27" i="20"/>
  <c r="J28" i="20"/>
  <c r="J29" i="20"/>
  <c r="J30" i="20"/>
  <c r="J26" i="8"/>
  <c r="J27" i="8"/>
  <c r="J28" i="8"/>
  <c r="J29" i="8"/>
  <c r="J30" i="8"/>
  <c r="J25" i="8"/>
  <c r="M26" i="28" l="1"/>
  <c r="L26" i="28"/>
  <c r="K26" i="28"/>
  <c r="J26" i="28"/>
  <c r="I26" i="28"/>
  <c r="H26" i="28"/>
  <c r="G26" i="28"/>
  <c r="F26" i="28"/>
  <c r="E26" i="28"/>
  <c r="D26" i="28"/>
  <c r="C26" i="28"/>
  <c r="B26" i="28"/>
  <c r="M27" i="28"/>
  <c r="M44" i="28" s="1"/>
  <c r="L27" i="28"/>
  <c r="L44" i="28" s="1"/>
  <c r="K27" i="28"/>
  <c r="K44" i="28" s="1"/>
  <c r="J27" i="28"/>
  <c r="J44" i="28" s="1"/>
  <c r="I27" i="28"/>
  <c r="I44" i="28" s="1"/>
  <c r="H27" i="28"/>
  <c r="H44" i="28" s="1"/>
  <c r="G27" i="28"/>
  <c r="G44" i="28" s="1"/>
  <c r="F27" i="28"/>
  <c r="F44" i="28" s="1"/>
  <c r="E27" i="28"/>
  <c r="E44" i="28" s="1"/>
  <c r="D27" i="28"/>
  <c r="D44" i="28" s="1"/>
  <c r="C27" i="28"/>
  <c r="C44" i="28" s="1"/>
  <c r="B27" i="28"/>
  <c r="B44" i="28" s="1"/>
  <c r="F27" i="19"/>
  <c r="F26" i="19"/>
  <c r="F25" i="19"/>
  <c r="F24" i="19"/>
  <c r="F23" i="19"/>
  <c r="F27" i="24"/>
  <c r="F26" i="24"/>
  <c r="F25" i="24"/>
  <c r="F24" i="24"/>
  <c r="F23" i="24"/>
  <c r="F30" i="20"/>
  <c r="F29" i="20"/>
  <c r="F28" i="20"/>
  <c r="F27" i="20"/>
  <c r="F26" i="20"/>
  <c r="F25" i="20"/>
  <c r="F25" i="8"/>
  <c r="F26" i="8"/>
  <c r="F27" i="8"/>
  <c r="F28" i="8"/>
  <c r="F29" i="8"/>
  <c r="F30" i="8"/>
  <c r="C28" i="28" l="1"/>
  <c r="C45" i="28" s="1"/>
  <c r="D28" i="28"/>
  <c r="D45" i="28" s="1"/>
  <c r="E28" i="28"/>
  <c r="E45" i="28" s="1"/>
  <c r="F28" i="28"/>
  <c r="F45" i="28" s="1"/>
  <c r="G28" i="28"/>
  <c r="G45" i="28" s="1"/>
  <c r="H28" i="28"/>
  <c r="H45" i="28" s="1"/>
  <c r="I28" i="28"/>
  <c r="I45" i="28" s="1"/>
  <c r="J28" i="28"/>
  <c r="J45" i="28" s="1"/>
  <c r="K28" i="28"/>
  <c r="K45" i="28" s="1"/>
  <c r="L28" i="28"/>
  <c r="L45" i="28" s="1"/>
  <c r="M28" i="28"/>
  <c r="M45" i="28" s="1"/>
  <c r="C29" i="28"/>
  <c r="C46" i="28" s="1"/>
  <c r="D29" i="28"/>
  <c r="D46" i="28" s="1"/>
  <c r="E29" i="28"/>
  <c r="E46" i="28" s="1"/>
  <c r="F29" i="28"/>
  <c r="F46" i="28" s="1"/>
  <c r="G29" i="28"/>
  <c r="G46" i="28" s="1"/>
  <c r="H29" i="28"/>
  <c r="H46" i="28" s="1"/>
  <c r="I29" i="28"/>
  <c r="I46" i="28" s="1"/>
  <c r="J29" i="28"/>
  <c r="J46" i="28" s="1"/>
  <c r="K29" i="28"/>
  <c r="K46" i="28" s="1"/>
  <c r="L29" i="28"/>
  <c r="L46" i="28" s="1"/>
  <c r="M29" i="28"/>
  <c r="M46" i="28" s="1"/>
  <c r="B28" i="28"/>
  <c r="B29" i="28"/>
  <c r="G23" i="19"/>
  <c r="H23" i="19"/>
  <c r="I23" i="19"/>
  <c r="G24" i="19"/>
  <c r="H24" i="19"/>
  <c r="I24" i="19"/>
  <c r="G25" i="19"/>
  <c r="H25" i="19"/>
  <c r="I25" i="19"/>
  <c r="G26" i="19"/>
  <c r="H26" i="19"/>
  <c r="I26" i="19"/>
  <c r="G27" i="19"/>
  <c r="H27" i="19"/>
  <c r="I27" i="19"/>
  <c r="E27" i="19"/>
  <c r="E26" i="19"/>
  <c r="E25" i="19"/>
  <c r="E24" i="19"/>
  <c r="E23" i="19"/>
  <c r="I27" i="24" l="1"/>
  <c r="H27" i="24"/>
  <c r="G27" i="24"/>
  <c r="E27" i="24"/>
  <c r="I26" i="24"/>
  <c r="H26" i="24"/>
  <c r="G26" i="24"/>
  <c r="E26" i="24"/>
  <c r="I25" i="24"/>
  <c r="H25" i="24"/>
  <c r="G25" i="24"/>
  <c r="E25" i="24"/>
  <c r="I24" i="24"/>
  <c r="H24" i="24"/>
  <c r="G24" i="24"/>
  <c r="E24" i="24"/>
  <c r="I23" i="24"/>
  <c r="H23" i="24"/>
  <c r="G23" i="24"/>
  <c r="E23" i="24"/>
  <c r="G25" i="20"/>
  <c r="H25" i="20"/>
  <c r="I25" i="20"/>
  <c r="G26" i="20"/>
  <c r="H26" i="20"/>
  <c r="I26" i="20"/>
  <c r="G27" i="20"/>
  <c r="H27" i="20"/>
  <c r="I27" i="20"/>
  <c r="G28" i="20"/>
  <c r="H28" i="20"/>
  <c r="I28" i="20"/>
  <c r="G29" i="20"/>
  <c r="H29" i="20"/>
  <c r="I29" i="20"/>
  <c r="G30" i="20"/>
  <c r="H30" i="20"/>
  <c r="I30" i="20"/>
  <c r="E30" i="20"/>
  <c r="E29" i="20"/>
  <c r="E28" i="20"/>
  <c r="E27" i="20"/>
  <c r="E26" i="20"/>
  <c r="E25" i="20"/>
  <c r="G25" i="8"/>
  <c r="H25" i="8"/>
  <c r="I25" i="8"/>
  <c r="G26" i="8"/>
  <c r="H26" i="8"/>
  <c r="I26" i="8"/>
  <c r="G27" i="8"/>
  <c r="H27" i="8"/>
  <c r="I27" i="8"/>
  <c r="G28" i="8"/>
  <c r="H28" i="8"/>
  <c r="I28" i="8"/>
  <c r="G29" i="8"/>
  <c r="H29" i="8"/>
  <c r="I29" i="8"/>
  <c r="G30" i="8"/>
  <c r="H30" i="8"/>
  <c r="I30" i="8"/>
  <c r="E30" i="8"/>
  <c r="E29" i="8"/>
  <c r="E28" i="8"/>
  <c r="E27" i="8"/>
  <c r="E26" i="8"/>
  <c r="E25" i="8"/>
  <c r="J24" i="8"/>
  <c r="I24" i="8"/>
  <c r="H24" i="8"/>
  <c r="G24" i="8"/>
  <c r="E24" i="8"/>
  <c r="Q16" i="25" l="1"/>
  <c r="P16" i="25"/>
  <c r="O16" i="25"/>
  <c r="N16" i="25"/>
  <c r="L16" i="25"/>
  <c r="B48" i="28"/>
  <c r="B47" i="28"/>
  <c r="C47" i="28"/>
  <c r="D47" i="28"/>
  <c r="E47" i="28"/>
  <c r="F47" i="28"/>
  <c r="G47" i="28"/>
  <c r="H47" i="28"/>
  <c r="I47" i="28"/>
  <c r="J47" i="28"/>
  <c r="K47" i="28"/>
  <c r="L47" i="28"/>
  <c r="M47" i="28"/>
  <c r="B46" i="28"/>
  <c r="B45" i="28"/>
  <c r="C43" i="28"/>
  <c r="D43" i="28"/>
  <c r="E43" i="28"/>
  <c r="F43" i="28"/>
  <c r="G43" i="28"/>
  <c r="H43" i="28"/>
  <c r="I43" i="28"/>
  <c r="J43" i="28"/>
  <c r="K43" i="28"/>
  <c r="L43" i="28"/>
  <c r="M43" i="28"/>
  <c r="L26" i="23" l="1"/>
  <c r="L27" i="23"/>
  <c r="L28" i="23"/>
  <c r="B43" i="28"/>
  <c r="F21" i="23" l="1"/>
  <c r="E21" i="23"/>
  <c r="D21" i="23" l="1"/>
  <c r="D20" i="23"/>
  <c r="E20" i="23"/>
  <c r="D19" i="23"/>
  <c r="E19" i="23"/>
  <c r="F19" i="23"/>
  <c r="F20" i="23"/>
  <c r="F18" i="23"/>
  <c r="E18" i="23"/>
  <c r="D18" i="23"/>
  <c r="K28" i="23"/>
  <c r="J28" i="23"/>
  <c r="I28" i="23"/>
  <c r="K27" i="23"/>
  <c r="J27" i="23"/>
  <c r="K26" i="23"/>
  <c r="J26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<sst xmlns="http://schemas.openxmlformats.org/spreadsheetml/2006/main" count="555" uniqueCount="258">
  <si>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</si>
  <si>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</si>
  <si>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</si>
  <si>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</si>
  <si>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</si>
  <si>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</si>
  <si>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</si>
  <si>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</si>
  <si>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</si>
  <si>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</si>
  <si>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</si>
  <si>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</si>
  <si>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</si>
  <si>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</si>
  <si>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</si>
  <si>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</si>
  <si>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</si>
  <si>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</si>
  <si>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</si>
  <si>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</si>
  <si>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</si>
  <si>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</si>
  <si>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</si>
  <si>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</si>
  <si>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</si>
  <si>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</si>
  <si>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</si>
  <si>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</si>
  <si>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</si>
  <si>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</si>
  <si>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</si>
  <si>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</si>
  <si>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</si>
  <si>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</si>
  <si>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</si>
  <si>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</si>
  <si>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</si>
  <si>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</si>
  <si>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</si>
  <si>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</si>
  <si>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</si>
  <si>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</si>
  <si>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</si>
  <si>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</si>
  <si>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</si>
  <si>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</si>
  <si>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</si>
  <si>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</si>
  <si>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</si>
  <si>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</si>
  <si>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</si>
  <si>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</si>
  <si>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</si>
  <si>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</si>
  <si>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</si>
  <si>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</si>
  <si>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</si>
  <si>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</si>
  <si>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</si>
  <si>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</si>
  <si>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</si>
  <si>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</si>
  <si>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</si>
  <si>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</si>
  <si>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</si>
  <si>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</si>
  <si>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</si>
  <si>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</si>
  <si>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</si>
  <si>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</si>
  <si>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</si>
  <si>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</si>
  <si>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</si>
  <si>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</si>
  <si>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</si>
  <si>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</si>
  <si>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</si>
  <si>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</si>
  <si>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</si>
  <si>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</si>
  <si>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</si>
  <si>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</si>
  <si>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</si>
  <si>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</si>
  <si>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</si>
  <si>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</si>
  <si>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</si>
  <si>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</si>
  <si>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</si>
  <si>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</si>
  <si>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</si>
  <si>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</si>
  <si>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</si>
  <si>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</si>
  <si>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</si>
  <si>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</si>
  <si>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</si>
  <si>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</si>
  <si>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</si>
  <si>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</si>
  <si>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</si>
  <si>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</si>
  <si>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</si>
  <si>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</si>
  <si>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</si>
  <si>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</si>
  <si>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</si>
  <si>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</si>
  <si>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</si>
  <si>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</si>
  <si>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</si>
  <si>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</si>
  <si>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</si>
  <si>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</si>
  <si>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</si>
  <si>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</si>
  <si>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</si>
  <si>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</si>
  <si>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</si>
  <si>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</si>
  <si>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</si>
  <si>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</si>
  <si>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</si>
  <si>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</si>
  <si>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</si>
  <si>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</si>
  <si>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</si>
  <si>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</si>
  <si>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</si>
  <si>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</si>
  <si>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</si>
  <si>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</si>
  <si>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</si>
  <si>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</si>
  <si>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</si>
  <si>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</si>
  <si>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</si>
  <si>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</si>
  <si>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</si>
  <si>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</si>
  <si>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</si>
  <si>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</si>
  <si>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</si>
  <si>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</si>
  <si>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</si>
  <si>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</si>
  <si>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</si>
  <si>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</si>
  <si>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</si>
  <si>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</si>
  <si>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</si>
  <si>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</si>
  <si>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</si>
  <si>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</si>
  <si>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</si>
  <si>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</si>
  <si>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</si>
  <si>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</si>
  <si>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</si>
  <si>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</si>
  <si>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</si>
  <si>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</si>
  <si>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</si>
  <si>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</si>
  <si>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</si>
  <si>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</si>
  <si>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</si>
  <si>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</si>
  <si>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</si>
  <si>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</si>
  <si>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</si>
  <si>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</si>
  <si>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</si>
  <si>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</si>
  <si>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</si>
  <si>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</si>
  <si>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</si>
  <si>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</si>
  <si>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</si>
  <si>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</si>
  <si>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</si>
  <si>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</si>
  <si>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</si>
  <si>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</si>
  <si>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</si>
  <si>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</si>
  <si>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</si>
  <si>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</si>
  <si>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</si>
  <si>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</si>
  <si>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</si>
  <si>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</si>
  <si>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</si>
  <si>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</si>
  <si>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</si>
  <si>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</si>
  <si>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</si>
  <si>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</si>
  <si>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</si>
  <si>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</si>
  <si>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</si>
  <si>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</si>
  <si>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</si>
  <si>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</si>
  <si>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</si>
  <si>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</si>
  <si>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</si>
  <si>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</si>
  <si>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</si>
  <si>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</si>
  <si>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</si>
  <si>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</si>
  <si>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</si>
  <si>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</si>
  <si>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</si>
  <si>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</si>
  <si>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</si>
  <si>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</si>
  <si>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</si>
  <si>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</si>
  <si>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</si>
  <si>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</si>
  <si>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</si>
  <si>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</si>
  <si>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</si>
  <si>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</si>
  <si>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</si>
  <si>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</si>
  <si>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</si>
  <si>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</si>
  <si>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</si>
  <si>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</si>
  <si>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</si>
  <si>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</si>
  <si>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</si>
  <si>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>Tabela 4.1. Liczba podróżnych OT w podziale na działy, lata oraz przekazane i korekta</t>
  </si>
  <si>
    <t>Tabela 3.1. Liczba umów OT w podziale na działy, lata oraz przekazane i korekta</t>
  </si>
  <si>
    <t>Rysunek 4.1. Liczba podróżnych OT od 2019 roku w podziale na działy i lata</t>
  </si>
  <si>
    <t>Rysunek 3.1. Liczba umów OT od 2019 roku w podziale na działy i lata</t>
  </si>
  <si>
    <t>Tabela 8.7. Niewypłacalności w 2024 roku</t>
  </si>
  <si>
    <t>WAKACJE NA CYPRZE MARIUSZ MATUSZCZAK</t>
  </si>
  <si>
    <t>421 056 PLN</t>
  </si>
  <si>
    <t>czerwiec 2024</t>
  </si>
  <si>
    <t>Stajnia Nad Morzem PAULA STANGRECIAK</t>
  </si>
  <si>
    <t>kwiecień 2024</t>
  </si>
  <si>
    <t>17 544 PLN</t>
  </si>
  <si>
    <t>TAMADA TOUR SPÓŁKA Z OGRANICZONĄ ODPOWIEDZIALNOŚCIĄ</t>
  </si>
  <si>
    <t>listopad 2024</t>
  </si>
  <si>
    <t>500 000 PLN</t>
  </si>
  <si>
    <t>Tabela 8.8. Niewypłacalności w 2025 roku</t>
  </si>
  <si>
    <t>REK TRAVEL POLSKA JAROSŁAW SZCZEPANIAK</t>
  </si>
  <si>
    <t>kwiecień 2025</t>
  </si>
  <si>
    <t>390 906 PLN</t>
  </si>
  <si>
    <t>KOS VOYAGE  ZUZANNA STANIEC</t>
  </si>
  <si>
    <t>wrzesień 2025</t>
  </si>
  <si>
    <t>217 170 PLN</t>
  </si>
  <si>
    <t xml:space="preserve">
BIULETYN INFORMACYJNY
TURYSTYCZNY FUNDUSZ GWARANCYJNY 
IV kwartał 2025 r.</t>
  </si>
  <si>
    <t>4. Przedstawione zestawienia przygotowane zostały według stanu bazy na dzień 28.01.2026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</si>
</sst>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  <numFmt numFmtId="169" formatCode="#,##0.0"/>
  </numFmts>
  <fonts count="6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zcionka tekstu podstawowego"/>
      <charset val="238"/>
    </font>
    <font>
      <sz val="11"/>
      <color theme="1"/>
      <name val="Dialog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7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medium">
        <color indexed="64"/>
      </right>
      <top/>
      <bottom/>
      <diagonal/>
    </border>
    <border>
      <left/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hair">
        <color theme="3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8">
    <xf numFmtId="0" fontId="0" fillId="0" borderId="0"/>
    <xf numFmtId="0" fontId="36" fillId="0" borderId="0"/>
    <xf numFmtId="0" fontId="41" fillId="0" borderId="0"/>
    <xf numFmtId="0" fontId="43" fillId="0" borderId="0" applyNumberFormat="0" applyFill="0" applyBorder="0" applyAlignment="0" applyProtection="0">
      <alignment vertical="top"/>
      <protection locked="0"/>
    </xf>
    <xf numFmtId="9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35" fillId="0" borderId="0"/>
    <xf numFmtId="0" fontId="34" fillId="0" borderId="0"/>
    <xf numFmtId="164" fontId="54" fillId="0" borderId="0" applyFont="0" applyFill="0" applyBorder="0" applyAlignment="0" applyProtection="0"/>
    <xf numFmtId="0" fontId="33" fillId="0" borderId="0"/>
    <xf numFmtId="9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33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29" fillId="0" borderId="0"/>
    <xf numFmtId="0" fontId="54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7" fillId="0" borderId="0"/>
    <xf numFmtId="0" fontId="54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164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0" fontId="11" fillId="0" borderId="0"/>
    <xf numFmtId="0" fontId="11" fillId="0" borderId="0"/>
  </cellStyleXfs>
  <cellXfs count="293">
    <xf numFmtId="0" fontId="0" fillId="0" borderId="0" xfId="0"/>
    <xf numFmtId="0" fontId="36" fillId="2" borderId="0" xfId="1" applyFill="1"/>
    <xf numFmtId="0" fontId="36" fillId="3" borderId="0" xfId="1" applyFill="1"/>
    <xf numFmtId="0" fontId="39" fillId="2" borderId="0" xfId="2" applyFont="1" applyFill="1"/>
    <xf numFmtId="0" fontId="41" fillId="2" borderId="0" xfId="2" applyFill="1"/>
    <xf numFmtId="0" fontId="42" fillId="3" borderId="0" xfId="2" applyFont="1" applyFill="1"/>
    <xf numFmtId="0" fontId="44" fillId="2" borderId="0" xfId="2" applyFont="1" applyFill="1"/>
    <xf numFmtId="0" fontId="43" fillId="2" borderId="0" xfId="3" applyFill="1" applyAlignment="1" applyProtection="1"/>
    <xf numFmtId="0" fontId="36" fillId="0" borderId="0" xfId="1"/>
    <xf numFmtId="0" fontId="40" fillId="2" borderId="0" xfId="1" applyFont="1" applyFill="1"/>
    <xf numFmtId="0" fontId="47" fillId="4" borderId="10" xfId="1" applyFont="1" applyFill="1" applyBorder="1" applyAlignment="1">
      <alignment horizontal="left" vertical="center"/>
    </xf>
    <xf numFmtId="0" fontId="51" fillId="2" borderId="0" xfId="2" applyFont="1" applyFill="1"/>
    <xf numFmtId="0" fontId="52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40" fillId="2" borderId="0" xfId="9" applyFont="1" applyFill="1"/>
    <xf numFmtId="0" fontId="40" fillId="2" borderId="0" xfId="12" applyFont="1" applyFill="1"/>
    <xf numFmtId="165" fontId="48" fillId="5" borderId="24" xfId="8" applyNumberFormat="1" applyFont="1" applyFill="1" applyBorder="1" applyAlignment="1">
      <alignment horizontal="center"/>
    </xf>
    <xf numFmtId="165" fontId="48" fillId="7" borderId="9" xfId="8" applyNumberFormat="1" applyFont="1" applyFill="1" applyBorder="1" applyAlignment="1">
      <alignment horizontal="center"/>
    </xf>
    <xf numFmtId="165" fontId="48" fillId="7" borderId="25" xfId="8" applyNumberFormat="1" applyFont="1" applyFill="1" applyBorder="1" applyAlignment="1">
      <alignment horizontal="center"/>
    </xf>
    <xf numFmtId="0" fontId="56" fillId="0" borderId="0" xfId="0" applyFont="1"/>
    <xf numFmtId="0" fontId="47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8" fillId="0" borderId="0" xfId="1" applyFont="1"/>
    <xf numFmtId="0" fontId="48" fillId="0" borderId="0" xfId="1" applyFont="1"/>
    <xf numFmtId="0" fontId="55" fillId="0" borderId="0" xfId="0" applyFont="1"/>
    <xf numFmtId="0" fontId="30" fillId="2" borderId="0" xfId="21" applyFill="1"/>
    <xf numFmtId="0" fontId="45" fillId="2" borderId="0" xfId="21" applyFont="1" applyFill="1"/>
    <xf numFmtId="0" fontId="46" fillId="2" borderId="0" xfId="21" applyFont="1" applyFill="1" applyAlignment="1">
      <alignment vertical="center" wrapText="1"/>
    </xf>
    <xf numFmtId="0" fontId="49" fillId="2" borderId="0" xfId="21" applyFont="1" applyFill="1" applyAlignment="1">
      <alignment vertical="center" wrapText="1"/>
    </xf>
    <xf numFmtId="0" fontId="46" fillId="2" borderId="0" xfId="21" quotePrefix="1" applyFont="1" applyFill="1" applyAlignment="1">
      <alignment horizontal="left" vertical="center" wrapText="1"/>
    </xf>
    <xf numFmtId="0" fontId="46" fillId="2" borderId="0" xfId="21" quotePrefix="1" applyFont="1" applyFill="1" applyAlignment="1">
      <alignment vertical="center" wrapText="1"/>
    </xf>
    <xf numFmtId="0" fontId="47" fillId="4" borderId="27" xfId="12" applyFont="1" applyFill="1" applyBorder="1" applyAlignment="1">
      <alignment horizontal="center" vertical="center"/>
    </xf>
    <xf numFmtId="0" fontId="47" fillId="4" borderId="28" xfId="12" applyFont="1" applyFill="1" applyBorder="1" applyAlignment="1">
      <alignment horizontal="center" vertical="center"/>
    </xf>
    <xf numFmtId="165" fontId="36" fillId="0" borderId="0" xfId="1" applyNumberFormat="1"/>
    <xf numFmtId="165" fontId="38" fillId="0" borderId="0" xfId="1" applyNumberFormat="1" applyFont="1"/>
    <xf numFmtId="165" fontId="55" fillId="0" borderId="0" xfId="0" applyNumberFormat="1" applyFont="1"/>
    <xf numFmtId="0" fontId="55" fillId="0" borderId="0" xfId="1" applyFont="1"/>
    <xf numFmtId="165" fontId="38" fillId="0" borderId="0" xfId="1" applyNumberFormat="1" applyFont="1" applyAlignment="1">
      <alignment horizontal="right"/>
    </xf>
    <xf numFmtId="165" fontId="55" fillId="0" borderId="0" xfId="1" applyNumberFormat="1" applyFont="1"/>
    <xf numFmtId="0" fontId="47" fillId="4" borderId="32" xfId="12" applyFont="1" applyFill="1" applyBorder="1" applyAlignment="1">
      <alignment horizontal="center" vertical="center"/>
    </xf>
    <xf numFmtId="165" fontId="48" fillId="5" borderId="33" xfId="8" applyNumberFormat="1" applyFont="1" applyFill="1" applyBorder="1" applyAlignment="1">
      <alignment horizontal="center"/>
    </xf>
    <xf numFmtId="165" fontId="48" fillId="7" borderId="34" xfId="8" applyNumberFormat="1" applyFont="1" applyFill="1" applyBorder="1" applyAlignment="1">
      <alignment horizontal="center"/>
    </xf>
    <xf numFmtId="165" fontId="48" fillId="5" borderId="35" xfId="8" applyNumberFormat="1" applyFont="1" applyFill="1" applyBorder="1" applyAlignment="1">
      <alignment horizontal="center"/>
    </xf>
    <xf numFmtId="165" fontId="48" fillId="7" borderId="24" xfId="8" applyNumberFormat="1" applyFont="1" applyFill="1" applyBorder="1" applyAlignment="1">
      <alignment horizontal="center"/>
    </xf>
    <xf numFmtId="165" fontId="48" fillId="5" borderId="31" xfId="8" applyNumberFormat="1" applyFont="1" applyFill="1" applyBorder="1" applyAlignment="1">
      <alignment horizontal="center"/>
    </xf>
    <xf numFmtId="165" fontId="48" fillId="7" borderId="31" xfId="8" applyNumberFormat="1" applyFont="1" applyFill="1" applyBorder="1" applyAlignment="1">
      <alignment horizontal="center"/>
    </xf>
    <xf numFmtId="165" fontId="48" fillId="7" borderId="36" xfId="8" applyNumberFormat="1" applyFont="1" applyFill="1" applyBorder="1" applyAlignment="1">
      <alignment horizontal="center"/>
    </xf>
    <xf numFmtId="0" fontId="47" fillId="4" borderId="37" xfId="12" applyFont="1" applyFill="1" applyBorder="1" applyAlignment="1">
      <alignment horizontal="center" vertical="center"/>
    </xf>
    <xf numFmtId="165" fontId="48" fillId="5" borderId="38" xfId="8" applyNumberFormat="1" applyFont="1" applyFill="1" applyBorder="1" applyAlignment="1">
      <alignment horizontal="center"/>
    </xf>
    <xf numFmtId="165" fontId="48" fillId="7" borderId="38" xfId="8" applyNumberFormat="1" applyFont="1" applyFill="1" applyBorder="1" applyAlignment="1">
      <alignment horizontal="center"/>
    </xf>
    <xf numFmtId="165" fontId="48" fillId="7" borderId="39" xfId="8" applyNumberFormat="1" applyFont="1" applyFill="1" applyBorder="1" applyAlignment="1">
      <alignment horizontal="center"/>
    </xf>
    <xf numFmtId="0" fontId="56" fillId="0" borderId="0" xfId="1" applyFont="1"/>
    <xf numFmtId="0" fontId="20" fillId="0" borderId="0" xfId="1" applyFont="1"/>
    <xf numFmtId="165" fontId="48" fillId="7" borderId="0" xfId="8" applyNumberFormat="1" applyFont="1" applyFill="1" applyBorder="1" applyAlignment="1">
      <alignment horizontal="center"/>
    </xf>
    <xf numFmtId="165" fontId="48" fillId="5" borderId="0" xfId="8" applyNumberFormat="1" applyFont="1" applyFill="1" applyBorder="1" applyAlignment="1">
      <alignment horizontal="center"/>
    </xf>
    <xf numFmtId="165" fontId="48" fillId="7" borderId="40" xfId="8" applyNumberFormat="1" applyFont="1" applyFill="1" applyBorder="1" applyAlignment="1">
      <alignment horizontal="center"/>
    </xf>
    <xf numFmtId="0" fontId="58" fillId="0" borderId="0" xfId="0" applyFont="1" applyAlignment="1">
      <alignment horizontal="right"/>
    </xf>
    <xf numFmtId="0" fontId="59" fillId="0" borderId="0" xfId="0" applyFont="1" applyAlignment="1">
      <alignment horizontal="right"/>
    </xf>
    <xf numFmtId="9" fontId="38" fillId="2" borderId="0" xfId="82" applyFont="1" applyFill="1" applyBorder="1"/>
    <xf numFmtId="9" fontId="38" fillId="0" borderId="0" xfId="82" applyFont="1"/>
    <xf numFmtId="165" fontId="48" fillId="0" borderId="0" xfId="1" applyNumberFormat="1" applyFont="1"/>
    <xf numFmtId="165" fontId="0" fillId="0" borderId="0" xfId="0" applyNumberFormat="1"/>
    <xf numFmtId="4" fontId="36" fillId="0" borderId="0" xfId="1" applyNumberFormat="1"/>
    <xf numFmtId="166" fontId="0" fillId="0" borderId="0" xfId="0" applyNumberFormat="1"/>
    <xf numFmtId="0" fontId="55" fillId="2" borderId="0" xfId="0" applyFont="1" applyFill="1"/>
    <xf numFmtId="165" fontId="20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7" fillId="0" borderId="0" xfId="0" applyFont="1" applyAlignment="1">
      <alignment horizontal="center"/>
    </xf>
    <xf numFmtId="166" fontId="37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15" fillId="0" borderId="0" xfId="83"/>
    <xf numFmtId="0" fontId="48" fillId="0" borderId="0" xfId="83" applyFont="1"/>
    <xf numFmtId="0" fontId="40" fillId="2" borderId="0" xfId="83" applyFont="1" applyFill="1"/>
    <xf numFmtId="0" fontId="38" fillId="0" borderId="0" xfId="83" applyFont="1"/>
    <xf numFmtId="0" fontId="38" fillId="2" borderId="0" xfId="83" applyFont="1" applyFill="1"/>
    <xf numFmtId="0" fontId="47" fillId="0" borderId="0" xfId="83" applyFont="1" applyAlignment="1">
      <alignment vertical="center"/>
    </xf>
    <xf numFmtId="9" fontId="38" fillId="0" borderId="0" xfId="83" applyNumberFormat="1" applyFont="1"/>
    <xf numFmtId="9" fontId="38" fillId="0" borderId="0" xfId="85" applyFont="1" applyFill="1" applyBorder="1"/>
    <xf numFmtId="0" fontId="56" fillId="2" borderId="0" xfId="0" applyFont="1" applyFill="1"/>
    <xf numFmtId="165" fontId="0" fillId="2" borderId="41" xfId="5" applyNumberFormat="1" applyFont="1" applyFill="1" applyBorder="1" applyAlignment="1">
      <alignment horizontal="center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10" borderId="43" xfId="5" applyNumberFormat="1" applyFont="1" applyFill="1" applyBorder="1" applyAlignment="1">
      <alignment horizontal="center"/>
    </xf>
    <xf numFmtId="165" fontId="0" fillId="10" borderId="42" xfId="5" applyNumberFormat="1" applyFont="1" applyFill="1" applyBorder="1" applyAlignment="1">
      <alignment horizontal="center"/>
    </xf>
    <xf numFmtId="165" fontId="0" fillId="10" borderId="44" xfId="5" applyNumberFormat="1" applyFont="1" applyFill="1" applyBorder="1" applyAlignment="1">
      <alignment horizontal="center"/>
    </xf>
    <xf numFmtId="0" fontId="47" fillId="11" borderId="16" xfId="1" applyFont="1" applyFill="1" applyBorder="1" applyAlignment="1">
      <alignment horizontal="left" vertical="center"/>
    </xf>
    <xf numFmtId="0" fontId="60" fillId="0" borderId="0" xfId="0" applyFont="1"/>
    <xf numFmtId="0" fontId="11" fillId="0" borderId="0" xfId="0" applyFont="1"/>
    <xf numFmtId="0" fontId="39" fillId="0" borderId="0" xfId="1" applyFont="1" applyAlignment="1">
      <alignment horizontal="center" vertical="center" wrapText="1"/>
    </xf>
    <xf numFmtId="0" fontId="36" fillId="11" borderId="0" xfId="1" applyFill="1"/>
    <xf numFmtId="0" fontId="11" fillId="0" borderId="0" xfId="83" applyFont="1"/>
    <xf numFmtId="3" fontId="37" fillId="0" borderId="6" xfId="83" applyNumberFormat="1" applyFont="1" applyBorder="1" applyAlignment="1">
      <alignment horizontal="center" vertical="center" wrapText="1"/>
    </xf>
    <xf numFmtId="3" fontId="37" fillId="12" borderId="6" xfId="83" applyNumberFormat="1" applyFont="1" applyFill="1" applyBorder="1" applyAlignment="1">
      <alignment horizontal="center" vertical="center" wrapText="1"/>
    </xf>
    <xf numFmtId="3" fontId="37" fillId="12" borderId="16" xfId="83" applyNumberFormat="1" applyFont="1" applyFill="1" applyBorder="1" applyAlignment="1">
      <alignment horizontal="center" vertical="center" wrapText="1"/>
    </xf>
    <xf numFmtId="3" fontId="37" fillId="0" borderId="16" xfId="84" applyNumberFormat="1" applyFont="1" applyBorder="1" applyAlignment="1">
      <alignment horizontal="center" vertical="center" wrapText="1"/>
    </xf>
    <xf numFmtId="165" fontId="0" fillId="12" borderId="42" xfId="5" applyNumberFormat="1" applyFont="1" applyFill="1" applyBorder="1" applyAlignment="1">
      <alignment horizontal="center"/>
    </xf>
    <xf numFmtId="165" fontId="0" fillId="12" borderId="43" xfId="5" applyNumberFormat="1" applyFont="1" applyFill="1" applyBorder="1" applyAlignment="1">
      <alignment horizontal="center"/>
    </xf>
    <xf numFmtId="0" fontId="11" fillId="0" borderId="0" xfId="86"/>
    <xf numFmtId="0" fontId="40" fillId="2" borderId="0" xfId="87" applyFont="1" applyFill="1"/>
    <xf numFmtId="165" fontId="48" fillId="0" borderId="24" xfId="8" applyNumberFormat="1" applyFont="1" applyFill="1" applyBorder="1" applyAlignment="1">
      <alignment horizontal="center"/>
    </xf>
    <xf numFmtId="165" fontId="48" fillId="12" borderId="9" xfId="8" applyNumberFormat="1" applyFont="1" applyFill="1" applyBorder="1" applyAlignment="1">
      <alignment horizontal="center"/>
    </xf>
    <xf numFmtId="0" fontId="47" fillId="11" borderId="16" xfId="83" applyFont="1" applyFill="1" applyBorder="1" applyAlignment="1">
      <alignment horizontal="center" vertical="center"/>
    </xf>
    <xf numFmtId="0" fontId="10" fillId="0" borderId="0" xfId="83" applyFont="1"/>
    <xf numFmtId="0" fontId="40" fillId="0" borderId="0" xfId="83" applyFont="1" applyAlignment="1">
      <alignment vertical="center"/>
    </xf>
    <xf numFmtId="9" fontId="10" fillId="0" borderId="0" xfId="85" applyFont="1" applyFill="1" applyBorder="1"/>
    <xf numFmtId="165" fontId="0" fillId="12" borderId="44" xfId="5" applyNumberFormat="1" applyFont="1" applyFill="1" applyBorder="1" applyAlignment="1">
      <alignment horizontal="center"/>
    </xf>
    <xf numFmtId="3" fontId="28" fillId="12" borderId="6" xfId="9" applyNumberFormat="1" applyFont="1" applyFill="1" applyBorder="1" applyAlignment="1">
      <alignment horizontal="center" vertical="center" wrapText="1"/>
    </xf>
    <xf numFmtId="3" fontId="26" fillId="12" borderId="6" xfId="9" applyNumberFormat="1" applyFont="1" applyFill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3" fontId="23" fillId="12" borderId="6" xfId="9" applyNumberFormat="1" applyFont="1" applyFill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0" fontId="46" fillId="2" borderId="0" xfId="1" applyFont="1" applyFill="1"/>
    <xf numFmtId="0" fontId="54" fillId="0" borderId="0" xfId="1" applyFont="1"/>
    <xf numFmtId="165" fontId="54" fillId="0" borderId="0" xfId="0" applyNumberFormat="1" applyFont="1"/>
    <xf numFmtId="0" fontId="36" fillId="13" borderId="0" xfId="1" applyFill="1"/>
    <xf numFmtId="0" fontId="0" fillId="0" borderId="0" xfId="0" applyAlignment="1">
      <alignment horizontal="left" indent="1"/>
    </xf>
    <xf numFmtId="0" fontId="60" fillId="0" borderId="0" xfId="0" applyFont="1" applyAlignment="1">
      <alignment horizontal="left"/>
    </xf>
    <xf numFmtId="164" fontId="9" fillId="0" borderId="0" xfId="81" applyFont="1" applyFill="1"/>
    <xf numFmtId="0" fontId="61" fillId="0" borderId="0" xfId="0" applyFont="1"/>
    <xf numFmtId="165" fontId="56" fillId="0" borderId="0" xfId="0" applyNumberFormat="1" applyFont="1"/>
    <xf numFmtId="0" fontId="8" fillId="0" borderId="0" xfId="83" applyFont="1"/>
    <xf numFmtId="0" fontId="62" fillId="0" borderId="0" xfId="83" applyFont="1"/>
    <xf numFmtId="165" fontId="48" fillId="0" borderId="0" xfId="83" applyNumberFormat="1" applyFont="1"/>
    <xf numFmtId="165" fontId="36" fillId="2" borderId="0" xfId="1" applyNumberFormat="1" applyFill="1"/>
    <xf numFmtId="0" fontId="48" fillId="2" borderId="0" xfId="1" applyFont="1" applyFill="1"/>
    <xf numFmtId="165" fontId="48" fillId="2" borderId="0" xfId="1" applyNumberFormat="1" applyFont="1" applyFill="1"/>
    <xf numFmtId="0" fontId="64" fillId="2" borderId="0" xfId="1" applyFont="1" applyFill="1"/>
    <xf numFmtId="0" fontId="48" fillId="2" borderId="0" xfId="83" applyFont="1" applyFill="1"/>
    <xf numFmtId="0" fontId="15" fillId="2" borderId="0" xfId="83" applyFill="1"/>
    <xf numFmtId="165" fontId="15" fillId="2" borderId="0" xfId="83" applyNumberFormat="1" applyFill="1"/>
    <xf numFmtId="165" fontId="48" fillId="2" borderId="0" xfId="83" applyNumberFormat="1" applyFont="1" applyFill="1"/>
    <xf numFmtId="0" fontId="64" fillId="2" borderId="0" xfId="87" applyFont="1" applyFill="1"/>
    <xf numFmtId="0" fontId="65" fillId="0" borderId="0" xfId="0" applyFont="1" applyAlignment="1">
      <alignment horizontal="right"/>
    </xf>
    <xf numFmtId="0" fontId="0" fillId="2" borderId="0" xfId="0" applyFill="1"/>
    <xf numFmtId="3" fontId="5" fillId="12" borderId="6" xfId="9" applyNumberFormat="1" applyFont="1" applyFill="1" applyBorder="1" applyAlignment="1">
      <alignment horizontal="center" vertical="center" wrapText="1"/>
    </xf>
    <xf numFmtId="0" fontId="56" fillId="0" borderId="0" xfId="23" applyFont="1"/>
    <xf numFmtId="165" fontId="56" fillId="0" borderId="0" xfId="1" applyNumberFormat="1" applyFont="1"/>
    <xf numFmtId="165" fontId="0" fillId="0" borderId="0" xfId="5" applyNumberFormat="1" applyFont="1" applyFill="1" applyBorder="1" applyAlignment="1">
      <alignment horizontal="center"/>
    </xf>
    <xf numFmtId="3" fontId="4" fillId="12" borderId="6" xfId="9" applyNumberFormat="1" applyFont="1" applyFill="1" applyBorder="1" applyAlignment="1">
      <alignment horizontal="center" vertical="center" wrapText="1"/>
    </xf>
    <xf numFmtId="165" fontId="15" fillId="0" borderId="0" xfId="83" applyNumberFormat="1"/>
    <xf numFmtId="0" fontId="47" fillId="0" borderId="0" xfId="1" applyFont="1" applyAlignment="1">
      <alignment horizontal="center" vertical="center"/>
    </xf>
    <xf numFmtId="0" fontId="58" fillId="2" borderId="0" xfId="0" applyFont="1" applyFill="1" applyAlignment="1">
      <alignment horizontal="right"/>
    </xf>
    <xf numFmtId="0" fontId="47" fillId="13" borderId="45" xfId="87" applyFont="1" applyFill="1" applyBorder="1" applyAlignment="1">
      <alignment horizontal="center" vertical="center"/>
    </xf>
    <xf numFmtId="0" fontId="47" fillId="13" borderId="47" xfId="87" applyFont="1" applyFill="1" applyBorder="1" applyAlignment="1">
      <alignment horizontal="center" vertical="center"/>
    </xf>
    <xf numFmtId="0" fontId="47" fillId="13" borderId="46" xfId="87" applyFont="1" applyFill="1" applyBorder="1" applyAlignment="1">
      <alignment horizontal="center" vertical="center"/>
    </xf>
    <xf numFmtId="165" fontId="48" fillId="0" borderId="51" xfId="8" applyNumberFormat="1" applyFont="1" applyFill="1" applyBorder="1" applyAlignment="1">
      <alignment horizontal="center"/>
    </xf>
    <xf numFmtId="165" fontId="48" fillId="12" borderId="52" xfId="8" applyNumberFormat="1" applyFont="1" applyFill="1" applyBorder="1" applyAlignment="1">
      <alignment horizontal="center"/>
    </xf>
    <xf numFmtId="165" fontId="48" fillId="12" borderId="53" xfId="8" applyNumberFormat="1" applyFont="1" applyFill="1" applyBorder="1" applyAlignment="1">
      <alignment horizontal="center"/>
    </xf>
    <xf numFmtId="165" fontId="48" fillId="12" borderId="54" xfId="8" applyNumberFormat="1" applyFont="1" applyFill="1" applyBorder="1" applyAlignment="1">
      <alignment horizontal="center"/>
    </xf>
    <xf numFmtId="165" fontId="48" fillId="0" borderId="4" xfId="8" applyNumberFormat="1" applyFont="1" applyFill="1" applyBorder="1" applyAlignment="1">
      <alignment horizontal="center"/>
    </xf>
    <xf numFmtId="165" fontId="48" fillId="12" borderId="4" xfId="8" applyNumberFormat="1" applyFont="1" applyFill="1" applyBorder="1" applyAlignment="1">
      <alignment horizontal="center"/>
    </xf>
    <xf numFmtId="165" fontId="48" fillId="12" borderId="55" xfId="8" applyNumberFormat="1" applyFont="1" applyFill="1" applyBorder="1" applyAlignment="1">
      <alignment horizontal="center"/>
    </xf>
    <xf numFmtId="0" fontId="53" fillId="2" borderId="0" xfId="1" applyFont="1" applyFill="1" applyAlignment="1">
      <alignment horizontal="center" vertical="center" textRotation="90"/>
    </xf>
    <xf numFmtId="0" fontId="47" fillId="2" borderId="0" xfId="1" applyFont="1" applyFill="1" applyAlignment="1">
      <alignment horizontal="left" vertical="center"/>
    </xf>
    <xf numFmtId="165" fontId="0" fillId="2" borderId="0" xfId="5" applyNumberFormat="1" applyFont="1" applyFill="1" applyBorder="1" applyAlignment="1">
      <alignment horizontal="center"/>
    </xf>
    <xf numFmtId="0" fontId="65" fillId="2" borderId="0" xfId="0" applyFont="1" applyFill="1" applyAlignment="1">
      <alignment horizontal="right"/>
    </xf>
    <xf numFmtId="3" fontId="1" fillId="12" borderId="6" xfId="9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48" fillId="0" borderId="0" xfId="85" applyNumberFormat="1" applyFont="1" applyFill="1" applyBorder="1"/>
    <xf numFmtId="0" fontId="55" fillId="0" borderId="0" xfId="23" applyFont="1"/>
    <xf numFmtId="3" fontId="55" fillId="0" borderId="0" xfId="23" applyNumberFormat="1" applyFont="1"/>
    <xf numFmtId="165" fontId="55" fillId="0" borderId="0" xfId="23" applyNumberFormat="1" applyFont="1"/>
    <xf numFmtId="4" fontId="55" fillId="0" borderId="0" xfId="0" applyNumberFormat="1" applyFont="1"/>
    <xf numFmtId="0" fontId="63" fillId="0" borderId="0" xfId="0" applyFont="1"/>
    <xf numFmtId="169" fontId="55" fillId="0" borderId="0" xfId="81" applyNumberFormat="1" applyFont="1" applyFill="1"/>
    <xf numFmtId="0" fontId="47" fillId="11" borderId="16" xfId="83" applyFont="1" applyFill="1" applyBorder="1" applyAlignment="1">
      <alignment horizontal="center" vertical="center"/>
    </xf>
    <xf numFmtId="0" fontId="47" fillId="11" borderId="45" xfId="1" applyFont="1" applyFill="1" applyBorder="1" applyAlignment="1">
      <alignment horizontal="center" vertical="center"/>
    </xf>
    <xf numFmtId="0" fontId="47" fillId="11" borderId="46" xfId="1" applyFont="1" applyFill="1" applyBorder="1" applyAlignment="1">
      <alignment horizontal="center" vertical="center"/>
    </xf>
    <xf numFmtId="0" fontId="53" fillId="11" borderId="16" xfId="1" applyFont="1" applyFill="1" applyBorder="1" applyAlignment="1">
      <alignment horizontal="center" vertical="center" textRotation="90"/>
    </xf>
    <xf numFmtId="0" fontId="47" fillId="0" borderId="56" xfId="1" applyFont="1" applyBorder="1" applyAlignment="1">
      <alignment horizontal="center" vertical="center"/>
    </xf>
    <xf numFmtId="0" fontId="47" fillId="0" borderId="0" xfId="1" applyFont="1" applyAlignment="1">
      <alignment horizontal="center" vertical="center"/>
    </xf>
    <xf numFmtId="0" fontId="47" fillId="4" borderId="19" xfId="12" applyFont="1" applyFill="1" applyBorder="1" applyAlignment="1">
      <alignment horizontal="center" vertical="center"/>
    </xf>
    <xf numFmtId="0" fontId="47" fillId="4" borderId="21" xfId="12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47" fillId="4" borderId="17" xfId="12" applyFont="1" applyFill="1" applyBorder="1" applyAlignment="1">
      <alignment horizontal="center" vertical="center"/>
    </xf>
    <xf numFmtId="0" fontId="47" fillId="4" borderId="20" xfId="12" applyFont="1" applyFill="1" applyBorder="1" applyAlignment="1">
      <alignment horizontal="center" vertical="center"/>
    </xf>
    <xf numFmtId="0" fontId="47" fillId="4" borderId="18" xfId="12" applyFont="1" applyFill="1" applyBorder="1" applyAlignment="1">
      <alignment horizontal="center" vertical="center"/>
    </xf>
    <xf numFmtId="0" fontId="47" fillId="4" borderId="11" xfId="12" applyFont="1" applyFill="1" applyBorder="1" applyAlignment="1">
      <alignment horizontal="center" vertical="center"/>
    </xf>
    <xf numFmtId="0" fontId="53" fillId="4" borderId="26" xfId="1" applyFont="1" applyFill="1" applyBorder="1" applyAlignment="1">
      <alignment horizontal="center" vertical="center" textRotation="90"/>
    </xf>
    <xf numFmtId="0" fontId="47" fillId="13" borderId="19" xfId="87" applyFont="1" applyFill="1" applyBorder="1" applyAlignment="1">
      <alignment horizontal="center" vertical="center"/>
    </xf>
    <xf numFmtId="0" fontId="47" fillId="13" borderId="50" xfId="87" applyFont="1" applyFill="1" applyBorder="1" applyAlignment="1">
      <alignment horizontal="center" vertical="center"/>
    </xf>
    <xf numFmtId="0" fontId="47" fillId="13" borderId="17" xfId="87" applyFont="1" applyFill="1" applyBorder="1" applyAlignment="1">
      <alignment horizontal="center" vertical="center"/>
    </xf>
    <xf numFmtId="0" fontId="47" fillId="13" borderId="48" xfId="87" applyFont="1" applyFill="1" applyBorder="1" applyAlignment="1">
      <alignment horizontal="center" vertical="center"/>
    </xf>
    <xf numFmtId="0" fontId="47" fillId="13" borderId="18" xfId="87" applyFont="1" applyFill="1" applyBorder="1" applyAlignment="1">
      <alignment horizontal="center" vertical="center"/>
    </xf>
    <xf numFmtId="0" fontId="47" fillId="13" borderId="49" xfId="87" applyFont="1" applyFill="1" applyBorder="1" applyAlignment="1">
      <alignment horizontal="center" vertical="center"/>
    </xf>
    <xf numFmtId="0" fontId="47" fillId="11" borderId="22" xfId="9" applyFont="1" applyFill="1" applyBorder="1" applyAlignment="1">
      <alignment horizontal="center" vertical="center"/>
    </xf>
    <xf numFmtId="0" fontId="47" fillId="11" borderId="23" xfId="9" applyFont="1" applyFill="1" applyBorder="1" applyAlignment="1">
      <alignment horizontal="center" vertical="center"/>
    </xf>
    <xf numFmtId="0" fontId="47" fillId="11" borderId="1" xfId="9" applyFont="1" applyFill="1" applyBorder="1" applyAlignment="1">
      <alignment horizontal="center" vertical="center"/>
    </xf>
    <xf numFmtId="0" fontId="47" fillId="11" borderId="0" xfId="9" applyFont="1" applyFill="1" applyAlignment="1">
      <alignment horizontal="center" vertical="center"/>
    </xf>
    <xf numFmtId="0" fontId="47" fillId="11" borderId="2" xfId="9" applyFont="1" applyFill="1" applyBorder="1" applyAlignment="1">
      <alignment horizontal="center" vertical="center"/>
    </xf>
    <xf numFmtId="0" fontId="47" fillId="11" borderId="3" xfId="9" applyFont="1" applyFill="1" applyBorder="1" applyAlignment="1">
      <alignment horizontal="center" vertical="center"/>
    </xf>
    <xf numFmtId="0" fontId="47" fillId="11" borderId="4" xfId="9" applyFont="1" applyFill="1" applyBorder="1" applyAlignment="1">
      <alignment horizontal="center" vertical="center"/>
    </xf>
    <xf numFmtId="0" fontId="47" fillId="11" borderId="5" xfId="9" applyFont="1" applyFill="1" applyBorder="1" applyAlignment="1">
      <alignment horizontal="center" vertical="center"/>
    </xf>
    <xf numFmtId="0" fontId="47" fillId="11" borderId="1" xfId="9" applyFont="1" applyFill="1" applyBorder="1" applyAlignment="1">
      <alignment horizontal="center" vertical="center" wrapText="1"/>
    </xf>
    <xf numFmtId="0" fontId="47" fillId="11" borderId="0" xfId="9" applyFont="1" applyFill="1" applyAlignment="1">
      <alignment horizontal="center" vertical="center" wrapText="1"/>
    </xf>
    <xf numFmtId="0" fontId="47" fillId="11" borderId="2" xfId="9" applyFont="1" applyFill="1" applyBorder="1" applyAlignment="1">
      <alignment horizontal="center" vertical="center" wrapText="1"/>
    </xf>
    <xf numFmtId="0" fontId="47" fillId="11" borderId="3" xfId="9" applyFont="1" applyFill="1" applyBorder="1" applyAlignment="1">
      <alignment horizontal="center" vertical="center" wrapText="1"/>
    </xf>
    <xf numFmtId="0" fontId="47" fillId="11" borderId="4" xfId="9" applyFont="1" applyFill="1" applyBorder="1" applyAlignment="1">
      <alignment horizontal="center" vertical="center" wrapText="1"/>
    </xf>
    <xf numFmtId="0" fontId="47" fillId="11" borderId="5" xfId="9" applyFont="1" applyFill="1" applyBorder="1" applyAlignment="1">
      <alignment horizontal="center" vertical="center" wrapText="1"/>
    </xf>
    <xf numFmtId="3" fontId="3" fillId="0" borderId="6" xfId="9" applyNumberFormat="1" applyFont="1" applyBorder="1" applyAlignment="1">
      <alignment horizontal="center" vertical="center" wrapText="1"/>
    </xf>
    <xf numFmtId="3" fontId="33" fillId="0" borderId="7" xfId="9" applyNumberFormat="1" applyBorder="1" applyAlignment="1">
      <alignment horizontal="center" vertical="center" wrapText="1"/>
    </xf>
    <xf numFmtId="3" fontId="33" fillId="0" borderId="8" xfId="9" applyNumberFormat="1" applyBorder="1" applyAlignment="1">
      <alignment horizontal="center" vertical="center" wrapText="1"/>
    </xf>
    <xf numFmtId="0" fontId="18" fillId="12" borderId="6" xfId="81" applyNumberFormat="1" applyFont="1" applyFill="1" applyBorder="1" applyAlignment="1">
      <alignment horizontal="center" vertical="center" wrapText="1"/>
    </xf>
    <xf numFmtId="0" fontId="18" fillId="12" borderId="7" xfId="81" applyNumberFormat="1" applyFont="1" applyFill="1" applyBorder="1" applyAlignment="1">
      <alignment horizontal="center" vertical="center" wrapText="1"/>
    </xf>
    <xf numFmtId="0" fontId="18" fillId="12" borderId="8" xfId="81" applyNumberFormat="1" applyFont="1" applyFill="1" applyBorder="1" applyAlignment="1">
      <alignment horizontal="center" vertical="center" wrapText="1"/>
    </xf>
    <xf numFmtId="3" fontId="2" fillId="0" borderId="6" xfId="9" applyNumberFormat="1" applyFont="1" applyBorder="1" applyAlignment="1">
      <alignment horizontal="center" vertical="center" wrapText="1"/>
    </xf>
    <xf numFmtId="3" fontId="3" fillId="12" borderId="6" xfId="9" applyNumberFormat="1" applyFont="1" applyFill="1" applyBorder="1" applyAlignment="1">
      <alignment horizontal="center" vertical="center" wrapText="1"/>
    </xf>
    <xf numFmtId="3" fontId="33" fillId="12" borderId="7" xfId="9" applyNumberFormat="1" applyFill="1" applyBorder="1" applyAlignment="1">
      <alignment horizontal="center" vertical="center" wrapText="1"/>
    </xf>
    <xf numFmtId="3" fontId="33" fillId="12" borderId="8" xfId="9" applyNumberFormat="1" applyFill="1" applyBorder="1" applyAlignment="1">
      <alignment horizontal="center" vertical="center" wrapText="1"/>
    </xf>
    <xf numFmtId="49" fontId="3" fillId="0" borderId="6" xfId="9" applyNumberFormat="1" applyFont="1" applyBorder="1" applyAlignment="1">
      <alignment horizontal="center" vertical="center" wrapText="1"/>
    </xf>
    <xf numFmtId="49" fontId="18" fillId="0" borderId="7" xfId="9" applyNumberFormat="1" applyFont="1" applyBorder="1" applyAlignment="1">
      <alignment horizontal="center" vertical="center" wrapText="1"/>
    </xf>
    <xf numFmtId="49" fontId="18" fillId="0" borderId="8" xfId="9" applyNumberFormat="1" applyFont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3" fontId="7" fillId="0" borderId="6" xfId="9" applyNumberFormat="1" applyFont="1" applyBorder="1" applyAlignment="1">
      <alignment horizontal="center" vertical="center" wrapText="1"/>
    </xf>
    <xf numFmtId="3" fontId="4" fillId="0" borderId="6" xfId="9" applyNumberFormat="1" applyFont="1" applyBorder="1" applyAlignment="1">
      <alignment horizontal="center" vertical="center" wrapText="1"/>
    </xf>
    <xf numFmtId="3" fontId="4" fillId="12" borderId="6" xfId="9" applyNumberFormat="1" applyFont="1" applyFill="1" applyBorder="1" applyAlignment="1">
      <alignment horizontal="center" vertical="center" wrapText="1"/>
    </xf>
    <xf numFmtId="49" fontId="4" fillId="0" borderId="6" xfId="9" applyNumberFormat="1" applyFont="1" applyBorder="1" applyAlignment="1">
      <alignment horizontal="center" vertical="center" wrapText="1"/>
    </xf>
    <xf numFmtId="3" fontId="6" fillId="0" borderId="6" xfId="9" applyNumberFormat="1" applyFont="1" applyBorder="1" applyAlignment="1">
      <alignment horizontal="center" vertical="center" wrapText="1"/>
    </xf>
    <xf numFmtId="3" fontId="6" fillId="12" borderId="6" xfId="9" applyNumberFormat="1" applyFont="1" applyFill="1" applyBorder="1" applyAlignment="1">
      <alignment horizontal="center" vertical="center" wrapText="1"/>
    </xf>
    <xf numFmtId="49" fontId="6" fillId="0" borderId="6" xfId="9" applyNumberFormat="1" applyFont="1" applyBorder="1" applyAlignment="1">
      <alignment horizontal="center" vertical="center" wrapText="1"/>
    </xf>
    <xf numFmtId="3" fontId="7" fillId="12" borderId="6" xfId="9" applyNumberFormat="1" applyFont="1" applyFill="1" applyBorder="1" applyAlignment="1">
      <alignment horizontal="center" vertical="center" wrapText="1"/>
    </xf>
    <xf numFmtId="49" fontId="7" fillId="0" borderId="6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14" fillId="0" borderId="6" xfId="9" applyNumberFormat="1" applyFont="1" applyBorder="1" applyAlignment="1">
      <alignment horizontal="center" vertical="center" wrapText="1"/>
    </xf>
    <xf numFmtId="49" fontId="14" fillId="0" borderId="6" xfId="9" applyNumberFormat="1" applyFont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49" fontId="12" fillId="0" borderId="6" xfId="9" applyNumberFormat="1" applyFont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0" fontId="24" fillId="12" borderId="6" xfId="81" applyNumberFormat="1" applyFont="1" applyFill="1" applyBorder="1" applyAlignment="1">
      <alignment horizontal="center" vertical="center" wrapText="1"/>
    </xf>
    <xf numFmtId="0" fontId="33" fillId="12" borderId="7" xfId="81" applyNumberFormat="1" applyFont="1" applyFill="1" applyBorder="1" applyAlignment="1">
      <alignment horizontal="center" vertical="center" wrapText="1"/>
    </xf>
    <xf numFmtId="0" fontId="33" fillId="12" borderId="8" xfId="81" applyNumberFormat="1" applyFont="1" applyFill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49" fontId="24" fillId="0" borderId="7" xfId="9" applyNumberFormat="1" applyFont="1" applyBorder="1" applyAlignment="1">
      <alignment horizontal="center" vertical="center" wrapText="1"/>
    </xf>
    <xf numFmtId="49" fontId="24" fillId="0" borderId="8" xfId="9" applyNumberFormat="1" applyFont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3" fontId="22" fillId="0" borderId="6" xfId="9" applyNumberFormat="1" applyFont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49" fontId="22" fillId="0" borderId="6" xfId="9" applyNumberFormat="1" applyFont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3" fontId="26" fillId="0" borderId="6" xfId="9" applyNumberFormat="1" applyFont="1" applyBorder="1" applyAlignment="1">
      <alignment horizontal="center" vertical="center" wrapText="1"/>
    </xf>
    <xf numFmtId="0" fontId="33" fillId="12" borderId="6" xfId="81" applyNumberFormat="1" applyFont="1" applyFill="1" applyBorder="1" applyAlignment="1">
      <alignment horizontal="center" vertical="center" wrapText="1"/>
    </xf>
    <xf numFmtId="3" fontId="25" fillId="0" borderId="6" xfId="9" applyNumberFormat="1" applyFont="1" applyBorder="1" applyAlignment="1">
      <alignment horizontal="center" vertical="center" wrapText="1"/>
    </xf>
    <xf numFmtId="3" fontId="26" fillId="12" borderId="6" xfId="9" applyNumberFormat="1" applyFont="1" applyFill="1" applyBorder="1" applyAlignment="1">
      <alignment horizontal="center" vertical="center" wrapText="1"/>
    </xf>
    <xf numFmtId="49" fontId="25" fillId="0" borderId="6" xfId="9" applyNumberFormat="1" applyFont="1" applyBorder="1" applyAlignment="1">
      <alignment horizontal="center" vertical="center" wrapText="1"/>
    </xf>
    <xf numFmtId="49" fontId="28" fillId="0" borderId="7" xfId="9" applyNumberFormat="1" applyFont="1" applyBorder="1" applyAlignment="1">
      <alignment horizontal="center" vertical="center" wrapText="1"/>
    </xf>
    <xf numFmtId="49" fontId="28" fillId="0" borderId="8" xfId="9" applyNumberFormat="1" applyFont="1" applyBorder="1" applyAlignment="1">
      <alignment horizontal="center" vertical="center" wrapText="1"/>
    </xf>
    <xf numFmtId="3" fontId="23" fillId="0" borderId="6" xfId="9" applyNumberFormat="1" applyFont="1" applyBorder="1" applyAlignment="1">
      <alignment horizontal="center" vertical="center" wrapText="1"/>
    </xf>
    <xf numFmtId="3" fontId="24" fillId="0" borderId="6" xfId="9" applyNumberFormat="1" applyFont="1" applyBorder="1" applyAlignment="1">
      <alignment horizontal="center" vertical="center" wrapText="1"/>
    </xf>
    <xf numFmtId="3" fontId="23" fillId="12" borderId="6" xfId="9" applyNumberFormat="1" applyFont="1" applyFill="1" applyBorder="1" applyAlignment="1">
      <alignment horizontal="center" vertical="center" wrapText="1"/>
    </xf>
    <xf numFmtId="49" fontId="23" fillId="0" borderId="6" xfId="9" applyNumberFormat="1" applyFont="1" applyBorder="1" applyAlignment="1">
      <alignment horizontal="center" vertical="center" wrapText="1"/>
    </xf>
    <xf numFmtId="0" fontId="47" fillId="11" borderId="29" xfId="9" applyFont="1" applyFill="1" applyBorder="1" applyAlignment="1">
      <alignment horizontal="center" vertical="center"/>
    </xf>
    <xf numFmtId="0" fontId="47" fillId="11" borderId="30" xfId="9" applyFont="1" applyFill="1" applyBorder="1" applyAlignment="1">
      <alignment horizontal="center" vertical="center"/>
    </xf>
    <xf numFmtId="3" fontId="28" fillId="0" borderId="6" xfId="9" applyNumberFormat="1" applyFont="1" applyBorder="1" applyAlignment="1">
      <alignment horizontal="center" vertical="center" wrapText="1"/>
    </xf>
    <xf numFmtId="3" fontId="33" fillId="0" borderId="6" xfId="9" applyNumberFormat="1" applyBorder="1" applyAlignment="1">
      <alignment horizontal="center" vertical="center" wrapText="1"/>
    </xf>
    <xf numFmtId="3" fontId="32" fillId="12" borderId="6" xfId="9" applyNumberFormat="1" applyFont="1" applyFill="1" applyBorder="1" applyAlignment="1">
      <alignment horizontal="center" vertical="center" wrapText="1"/>
    </xf>
    <xf numFmtId="3" fontId="32" fillId="12" borderId="7" xfId="9" applyNumberFormat="1" applyFont="1" applyFill="1" applyBorder="1" applyAlignment="1">
      <alignment horizontal="center" vertical="center" wrapText="1"/>
    </xf>
    <xf numFmtId="3" fontId="32" fillId="12" borderId="8" xfId="9" applyNumberFormat="1" applyFont="1" applyFill="1" applyBorder="1" applyAlignment="1">
      <alignment horizontal="center" vertical="center" wrapText="1"/>
    </xf>
    <xf numFmtId="3" fontId="31" fillId="0" borderId="7" xfId="9" applyNumberFormat="1" applyFont="1" applyBorder="1" applyAlignment="1">
      <alignment horizontal="center" vertical="center" wrapText="1"/>
    </xf>
    <xf numFmtId="3" fontId="31" fillId="0" borderId="8" xfId="9" applyNumberFormat="1" applyFont="1" applyBorder="1" applyAlignment="1">
      <alignment horizontal="center" vertical="center" wrapText="1"/>
    </xf>
    <xf numFmtId="3" fontId="28" fillId="12" borderId="6" xfId="9" applyNumberFormat="1" applyFont="1" applyFill="1" applyBorder="1" applyAlignment="1">
      <alignment horizontal="center" vertical="center" wrapText="1"/>
    </xf>
    <xf numFmtId="49" fontId="28" fillId="0" borderId="6" xfId="9" applyNumberFormat="1" applyFont="1" applyBorder="1" applyAlignment="1">
      <alignment horizontal="center" vertical="center" wrapText="1"/>
    </xf>
    <xf numFmtId="3" fontId="31" fillId="0" borderId="6" xfId="9" applyNumberFormat="1" applyFont="1" applyBorder="1" applyAlignment="1">
      <alignment horizontal="center" vertical="center" wrapText="1"/>
    </xf>
    <xf numFmtId="49" fontId="31" fillId="0" borderId="6" xfId="9" applyNumberFormat="1" applyFont="1" applyBorder="1" applyAlignment="1">
      <alignment horizontal="center" vertical="center" wrapText="1"/>
    </xf>
    <xf numFmtId="49" fontId="31" fillId="0" borderId="7" xfId="9" applyNumberFormat="1" applyFont="1" applyBorder="1" applyAlignment="1">
      <alignment horizontal="center" vertical="center" wrapText="1"/>
    </xf>
    <xf numFmtId="49" fontId="31" fillId="0" borderId="8" xfId="9" applyNumberFormat="1" applyFont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49" fontId="26" fillId="0" borderId="6" xfId="9" applyNumberFormat="1" applyFont="1" applyBorder="1" applyAlignment="1">
      <alignment horizontal="center" vertical="center" wrapText="1"/>
    </xf>
    <xf numFmtId="3" fontId="20" fillId="0" borderId="6" xfId="9" applyNumberFormat="1" applyFont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49" fontId="20" fillId="0" borderId="6" xfId="9" applyNumberFormat="1" applyFont="1" applyBorder="1" applyAlignment="1">
      <alignment horizontal="center" vertical="center" wrapText="1"/>
    </xf>
    <xf numFmtId="3" fontId="1" fillId="0" borderId="6" xfId="9" applyNumberFormat="1" applyFont="1" applyBorder="1" applyAlignment="1">
      <alignment horizontal="center" vertical="center" wrapText="1"/>
    </xf>
    <xf numFmtId="3" fontId="1" fillId="12" borderId="6" xfId="9" applyNumberFormat="1" applyFont="1" applyFill="1" applyBorder="1" applyAlignment="1">
      <alignment horizontal="center" vertical="center" wrapText="1"/>
    </xf>
    <xf numFmtId="49" fontId="1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11638</c:v>
                </c:pt>
                <c:pt idx="1">
                  <c:v>12021</c:v>
                </c:pt>
                <c:pt idx="2">
                  <c:v>12195</c:v>
                </c:pt>
                <c:pt idx="3">
                  <c:v>12186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3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12402</c:v>
                </c:pt>
                <c:pt idx="1">
                  <c:v>12900</c:v>
                </c:pt>
                <c:pt idx="2">
                  <c:v>13129</c:v>
                </c:pt>
                <c:pt idx="3">
                  <c:v>13111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4"/>
          <c:tx>
            <c:strRef>
              <c:f>'1. Liczba deklaracji'!$B$13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13286</c:v>
                </c:pt>
                <c:pt idx="1">
                  <c:v>13774</c:v>
                </c:pt>
                <c:pt idx="2">
                  <c:v>13940</c:v>
                </c:pt>
                <c:pt idx="3">
                  <c:v>13885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8-4C5F-A93A-ADE66A88363E}"/>
            </c:ext>
          </c:extLst>
        </c:ser>
        <c:ser>
          <c:idx val="0"/>
          <c:order val="5"/>
          <c:tx>
            <c:strRef>
              <c:f>'1. Liczba deklaracji'!$B$14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 rtl="0">
                    <a:defRPr lang="en-US" sz="8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399126487466798E-2"/>
                      <c:h val="3.896314735645868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FC32-48D4-81D3-0B5D49E679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'1. Liczba deklaracji'!$C$14:$F$14</c:f>
              <c:numCache>
                <c:formatCode>#,##0</c:formatCode>
                <c:ptCount val="4"/>
                <c:pt idx="0">
                  <c:v>14106</c:v>
                </c:pt>
                <c:pt idx="1">
                  <c:v>14684</c:v>
                </c:pt>
                <c:pt idx="2">
                  <c:v>14911</c:v>
                </c:pt>
                <c:pt idx="3">
                  <c:v>13416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32-48D4-81D3-0B5D49E6795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12434</c:v>
                      </c:pt>
                      <c:pt idx="1">
                        <c:v>12724</c:v>
                      </c:pt>
                      <c:pt idx="2">
                        <c:v>12792</c:v>
                      </c:pt>
                      <c:pt idx="3">
                        <c:v>12640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  <c15:filteredBarSeries>
              <c15:ser>
                <c:idx val="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3">
                      <a:tint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deklaracji'!$C$10:$F$10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10933</c:v>
                      </c:pt>
                      <c:pt idx="1">
                        <c:v>11147</c:v>
                      </c:pt>
                      <c:pt idx="2">
                        <c:v>11670</c:v>
                      </c:pt>
                      <c:pt idx="3">
                        <c:v>11589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5000"/>
          <c:min val="9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ogólne'!$C$16:$I$16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ogólne'!$C$17:$I$17</c:f>
              <c:numCache>
                <c:formatCode>_-* #\ ##0\ _z_ł_-;\-* #\ ##0\ _z_ł_-;_-* "-"??\ _z_ł_-;_-@_-</c:formatCode>
                <c:ptCount val="7"/>
                <c:pt idx="0">
                  <c:v>2597215</c:v>
                </c:pt>
                <c:pt idx="1">
                  <c:v>509533</c:v>
                </c:pt>
                <c:pt idx="2">
                  <c:v>1536235</c:v>
                </c:pt>
                <c:pt idx="3">
                  <c:v>2153054</c:v>
                </c:pt>
                <c:pt idx="4">
                  <c:v>2594229</c:v>
                </c:pt>
                <c:pt idx="5">
                  <c:v>3031194</c:v>
                </c:pt>
                <c:pt idx="6">
                  <c:v>3375957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ogólne'!$C$16:$I$16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ogólne'!$C$18:$I$18</c:f>
              <c:numCache>
                <c:formatCode>_-* #\ ##0\ _z_ł_-;\-* #\ ##0\ _z_ł_-;_-* "-"??\ _z_ł_-;_-@_-</c:formatCode>
                <c:ptCount val="7"/>
                <c:pt idx="0">
                  <c:v>7746784</c:v>
                </c:pt>
                <c:pt idx="1">
                  <c:v>1076802</c:v>
                </c:pt>
                <c:pt idx="2">
                  <c:v>4070915</c:v>
                </c:pt>
                <c:pt idx="3">
                  <c:v>6298990</c:v>
                </c:pt>
                <c:pt idx="4">
                  <c:v>7565357</c:v>
                </c:pt>
                <c:pt idx="5">
                  <c:v>8755593</c:v>
                </c:pt>
                <c:pt idx="6">
                  <c:v>9623013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344206020049021E-2"/>
          <c:y val="3.6731481824752707E-2"/>
          <c:w val="0.8055452037960904"/>
          <c:h val="0.88580426826655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Dane ogólne'!$K$17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ogólne'!$L$16:$R$16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ogólne'!$L$17:$R$17</c:f>
              <c:numCache>
                <c:formatCode>_-* #\ ##0\ _z_ł_-;\-* #\ ##0\ _z_ł_-;_-* "-"??\ _z_ł_-;_-@_-</c:formatCode>
                <c:ptCount val="7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25742</c:v>
                </c:pt>
                <c:pt idx="5">
                  <c:v>10842</c:v>
                </c:pt>
                <c:pt idx="6">
                  <c:v>14818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ogólne'!$K$18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ogólne'!$L$16:$R$16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ogólne'!$L$18:$R$18</c:f>
              <c:numCache>
                <c:formatCode>_-* #\ ##0\ _z_ł_-;\-* #\ ##0\ _z_ł_-;_-* "-"??\ _z_ł_-;_-@_-</c:formatCode>
                <c:ptCount val="7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42478</c:v>
                </c:pt>
                <c:pt idx="4">
                  <c:v>78010</c:v>
                </c:pt>
                <c:pt idx="5">
                  <c:v>44844</c:v>
                </c:pt>
                <c:pt idx="6">
                  <c:v>61197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OT'!$E$25:$K$25</c:f>
              <c:numCache>
                <c:formatCode>_-* #\ ##0\ _z_ł_-;\-* #\ ##0\ _z_ł_-;_-* "-"??\ _z_ł_-;_-@_-</c:formatCode>
                <c:ptCount val="7"/>
                <c:pt idx="0">
                  <c:v>1231817</c:v>
                </c:pt>
                <c:pt idx="1">
                  <c:v>505572</c:v>
                </c:pt>
                <c:pt idx="2">
                  <c:v>851678</c:v>
                </c:pt>
                <c:pt idx="3">
                  <c:v>1195576</c:v>
                </c:pt>
                <c:pt idx="4">
                  <c:v>1590796</c:v>
                </c:pt>
                <c:pt idx="5">
                  <c:v>1943503</c:v>
                </c:pt>
                <c:pt idx="6">
                  <c:v>2173741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OT'!$E$26:$K$26</c:f>
              <c:numCache>
                <c:formatCode>_-* #\ ##0\ _z_ł_-;\-* #\ ##0\ _z_ł_-;_-* "-"??\ _z_ł_-;_-@_-</c:formatCode>
                <c:ptCount val="7"/>
                <c:pt idx="0">
                  <c:v>114884</c:v>
                </c:pt>
                <c:pt idx="1">
                  <c:v>35765</c:v>
                </c:pt>
                <c:pt idx="2">
                  <c:v>56148</c:v>
                </c:pt>
                <c:pt idx="3">
                  <c:v>110128</c:v>
                </c:pt>
                <c:pt idx="4">
                  <c:v>139156</c:v>
                </c:pt>
                <c:pt idx="5">
                  <c:v>157736</c:v>
                </c:pt>
                <c:pt idx="6">
                  <c:v>190293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OT'!$E$27:$K$27</c:f>
              <c:numCache>
                <c:formatCode>_-* #\ ##0\ _z_ł_-;\-* #\ ##0\ _z_ł_-;_-* "-"??\ _z_ł_-;_-@_-</c:formatCode>
                <c:ptCount val="7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10313</c:v>
                </c:pt>
                <c:pt idx="5">
                  <c:v>12924</c:v>
                </c:pt>
                <c:pt idx="6">
                  <c:v>17702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OT'!$E$28:$K$28</c:f>
              <c:numCache>
                <c:formatCode>_-* #\ ##0\ _z_ł_-;\-* #\ ##0\ _z_ł_-;_-* "-"??\ _z_ł_-;_-@_-</c:formatCode>
                <c:ptCount val="7"/>
                <c:pt idx="0">
                  <c:v>331295</c:v>
                </c:pt>
                <c:pt idx="1">
                  <c:v>106361</c:v>
                </c:pt>
                <c:pt idx="2">
                  <c:v>135994</c:v>
                </c:pt>
                <c:pt idx="3">
                  <c:v>271716</c:v>
                </c:pt>
                <c:pt idx="4">
                  <c:v>365610</c:v>
                </c:pt>
                <c:pt idx="5">
                  <c:v>459184</c:v>
                </c:pt>
                <c:pt idx="6">
                  <c:v>533023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OT'!$E$29:$K$29</c:f>
              <c:numCache>
                <c:formatCode>_-* #\ ##0\ _z_ł_-;\-* #\ ##0\ _z_ł_-;_-* "-"??\ _z_ł_-;_-@_-</c:formatCode>
                <c:ptCount val="7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39801</c:v>
                </c:pt>
                <c:pt idx="4">
                  <c:v>50388</c:v>
                </c:pt>
                <c:pt idx="5">
                  <c:v>56061</c:v>
                </c:pt>
                <c:pt idx="6">
                  <c:v>61550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OT'!$E$30:$K$30</c:f>
              <c:numCache>
                <c:formatCode>_-* #\ ##0\ _z_ł_-;\-* #\ ##0\ _z_ł_-;_-* "-"??\ _z_ł_-;_-@_-</c:formatCode>
                <c:ptCount val="7"/>
                <c:pt idx="0">
                  <c:v>999362</c:v>
                </c:pt>
                <c:pt idx="1">
                  <c:v>402705</c:v>
                </c:pt>
                <c:pt idx="2">
                  <c:v>637739</c:v>
                </c:pt>
                <c:pt idx="3">
                  <c:v>637496</c:v>
                </c:pt>
                <c:pt idx="4">
                  <c:v>558286</c:v>
                </c:pt>
                <c:pt idx="5">
                  <c:v>528027</c:v>
                </c:pt>
                <c:pt idx="6">
                  <c:v>541912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OT'!$E$25:$K$25</c:f>
              <c:numCache>
                <c:formatCode>_-* #\ ##0\ _z_ł_-;\-* #\ ##0\ _z_ł_-;_-* "-"??\ _z_ł_-;_-@_-</c:formatCode>
                <c:ptCount val="7"/>
                <c:pt idx="0">
                  <c:v>3310325</c:v>
                </c:pt>
                <c:pt idx="1">
                  <c:v>1360233</c:v>
                </c:pt>
                <c:pt idx="2">
                  <c:v>2211639</c:v>
                </c:pt>
                <c:pt idx="3">
                  <c:v>3181867</c:v>
                </c:pt>
                <c:pt idx="4">
                  <c:v>4260848</c:v>
                </c:pt>
                <c:pt idx="5">
                  <c:v>5247670</c:v>
                </c:pt>
                <c:pt idx="6">
                  <c:v>5843238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OT'!$E$26:$K$26</c:f>
              <c:numCache>
                <c:formatCode>_-* #\ ##0\ _z_ł_-;\-* #\ ##0\ _z_ł_-;_-* "-"??\ _z_ł_-;_-@_-</c:formatCode>
                <c:ptCount val="7"/>
                <c:pt idx="0">
                  <c:v>263628</c:v>
                </c:pt>
                <c:pt idx="1">
                  <c:v>79446</c:v>
                </c:pt>
                <c:pt idx="2">
                  <c:v>126751</c:v>
                </c:pt>
                <c:pt idx="3">
                  <c:v>254536</c:v>
                </c:pt>
                <c:pt idx="4">
                  <c:v>318052</c:v>
                </c:pt>
                <c:pt idx="5">
                  <c:v>359849</c:v>
                </c:pt>
                <c:pt idx="6">
                  <c:v>437315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OT'!$E$27:$K$27</c:f>
              <c:numCache>
                <c:formatCode>_-* #\ ##0\ _z_ł_-;\-* #\ ##0\ _z_ł_-;_-* "-"??\ _z_ł_-;_-@_-</c:formatCode>
                <c:ptCount val="7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19418</c:v>
                </c:pt>
                <c:pt idx="5">
                  <c:v>24057</c:v>
                </c:pt>
                <c:pt idx="6">
                  <c:v>31051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OT'!$E$28:$K$28</c:f>
              <c:numCache>
                <c:formatCode>_-* #\ ##0\ _z_ł_-;\-* #\ ##0\ _z_ł_-;_-* "-"??\ _z_ł_-;_-@_-</c:formatCode>
                <c:ptCount val="7"/>
                <c:pt idx="0">
                  <c:v>873969</c:v>
                </c:pt>
                <c:pt idx="1">
                  <c:v>244208</c:v>
                </c:pt>
                <c:pt idx="2">
                  <c:v>289298</c:v>
                </c:pt>
                <c:pt idx="3">
                  <c:v>655071</c:v>
                </c:pt>
                <c:pt idx="4">
                  <c:v>918017</c:v>
                </c:pt>
                <c:pt idx="5">
                  <c:v>1163469</c:v>
                </c:pt>
                <c:pt idx="6">
                  <c:v>1339957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OT'!$E$29:$K$29</c:f>
              <c:numCache>
                <c:formatCode>_-* #\ ##0\ _z_ł_-;\-* #\ ##0\ _z_ł_-;_-* "-"??\ _z_ł_-;_-@_-</c:formatCode>
                <c:ptCount val="7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101234</c:v>
                </c:pt>
                <c:pt idx="4">
                  <c:v>128886</c:v>
                </c:pt>
                <c:pt idx="5">
                  <c:v>147548</c:v>
                </c:pt>
                <c:pt idx="6">
                  <c:v>155628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OT'!$E$30:$K$30</c:f>
              <c:numCache>
                <c:formatCode>_-* #\ ##0\ _z_ł_-;\-* #\ ##0\ _z_ł_-;_-* "-"??\ _z_ł_-;_-@_-</c:formatCode>
                <c:ptCount val="7"/>
                <c:pt idx="0">
                  <c:v>3488004</c:v>
                </c:pt>
                <c:pt idx="1">
                  <c:v>1045532</c:v>
                </c:pt>
                <c:pt idx="2">
                  <c:v>1821038</c:v>
                </c:pt>
                <c:pt idx="3">
                  <c:v>2333393</c:v>
                </c:pt>
                <c:pt idx="4">
                  <c:v>2193499</c:v>
                </c:pt>
                <c:pt idx="5">
                  <c:v>2109143</c:v>
                </c:pt>
                <c:pt idx="6">
                  <c:v>2145346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PUNPUT'!$E$23:$K$23</c:f>
              <c:numCache>
                <c:formatCode>_-* #\ ##0\ _z_ł_-;\-* #\ ##0\ _z_ł_-;_-* "-"??\ _z_ł_-;_-@_-</c:formatCode>
                <c:ptCount val="7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3418</c:v>
                </c:pt>
                <c:pt idx="5">
                  <c:v>2392</c:v>
                </c:pt>
                <c:pt idx="6">
                  <c:v>3604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PUNPUT'!$E$24:$K$24</c:f>
              <c:numCache>
                <c:formatCode>_-* #\ ##0\ _z_ł_-;\-* #\ ##0\ _z_ł_-;_-* "-"??\ _z_ł_-;_-@_-</c:formatCode>
                <c:ptCount val="7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295</c:v>
                </c:pt>
                <c:pt idx="5">
                  <c:v>158</c:v>
                </c:pt>
                <c:pt idx="6">
                  <c:v>721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PUNPUT'!$E$25:$K$25</c:f>
              <c:numCache>
                <c:formatCode>_-* #\ ##0\ _z_ł_-;\-* #\ ##0\ _z_ł_-;_-* "-"??\ _z_ł_-;_-@_-</c:formatCode>
                <c:ptCount val="7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5306</c:v>
                </c:pt>
                <c:pt idx="5">
                  <c:v>4152</c:v>
                </c:pt>
                <c:pt idx="6">
                  <c:v>4642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PUNPUT'!$E$26:$K$26</c:f>
              <c:numCache>
                <c:formatCode>_-* #\ ##0\ _z_ł_-;\-* #\ ##0\ _z_ł_-;_-* "-"??\ _z_ł_-;_-@_-</c:formatCode>
                <c:ptCount val="7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1881</c:v>
                </c:pt>
                <c:pt idx="5">
                  <c:v>1358</c:v>
                </c:pt>
                <c:pt idx="6">
                  <c:v>2002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PUNPUT'!$E$27:$K$27</c:f>
              <c:numCache>
                <c:formatCode>_-* #\ ##0\ _z_ł_-;\-* #\ ##0\ _z_ł_-;_-* "-"??\ _z_ł_-;_-@_-</c:formatCode>
                <c:ptCount val="7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15597</c:v>
                </c:pt>
                <c:pt idx="5">
                  <c:v>3660</c:v>
                </c:pt>
                <c:pt idx="6">
                  <c:v>4360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99398722111434E-2"/>
          <c:y val="2.9574472657389245E-2"/>
          <c:w val="0.83116164965043771"/>
          <c:h val="0.88253355723584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'6. Podróżni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PUNPUT'!$E$23:$K$23</c:f>
              <c:numCache>
                <c:formatCode>_-* #\ ##0\ _z_ł_-;\-* #\ ##0\ _z_ł_-;_-* "-"??\ _z_ł_-;_-@_-</c:formatCode>
                <c:ptCount val="7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6487</c:v>
                </c:pt>
                <c:pt idx="5">
                  <c:v>4681</c:v>
                </c:pt>
                <c:pt idx="6">
                  <c:v>6803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PUNPUT'!$E$24:$K$24</c:f>
              <c:numCache>
                <c:formatCode>_-* #\ ##0\ _z_ł_-;\-* #\ ##0\ _z_ł_-;_-* "-"??\ _z_ł_-;_-@_-</c:formatCode>
                <c:ptCount val="7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754</c:v>
                </c:pt>
                <c:pt idx="4">
                  <c:v>578</c:v>
                </c:pt>
                <c:pt idx="5">
                  <c:v>893</c:v>
                </c:pt>
                <c:pt idx="6">
                  <c:v>2693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PUNPUT'!$E$25:$K$25</c:f>
              <c:numCache>
                <c:formatCode>_-* #\ ##0\ _z_ł_-;\-* #\ ##0\ _z_ł_-;_-* "-"??\ _z_ł_-;_-@_-</c:formatCode>
                <c:ptCount val="7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10155</c:v>
                </c:pt>
                <c:pt idx="5">
                  <c:v>7574</c:v>
                </c:pt>
                <c:pt idx="6">
                  <c:v>9877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PUNPUT'!$E$26:$K$26</c:f>
              <c:numCache>
                <c:formatCode>_-* #\ ##0\ _z_ł_-;\-* #\ ##0\ _z_ł_-;_-* "-"??\ _z_ł_-;_-@_-</c:formatCode>
                <c:ptCount val="7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9582</c:v>
                </c:pt>
                <c:pt idx="5">
                  <c:v>10593</c:v>
                </c:pt>
                <c:pt idx="6">
                  <c:v>12990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PUNPUT'!$E$27:$K$27</c:f>
              <c:numCache>
                <c:formatCode>_-* #\ ##0\ _z_ł_-;\-* #\ ##0\ _z_ł_-;_-* "-"??\ _z_ł_-;_-@_-</c:formatCode>
                <c:ptCount val="7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52857</c:v>
                </c:pt>
                <c:pt idx="5">
                  <c:v>22665</c:v>
                </c:pt>
                <c:pt idx="6">
                  <c:v>29942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603928634650166E-2"/>
          <c:y val="3.8736283413410913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1"/>
          <c:order val="3"/>
          <c:tx>
            <c:strRef>
              <c:f>'7. Liczba umów na miesiąc'!$A$46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65000"/>
                    <a:shade val="51000"/>
                    <a:satMod val="130000"/>
                  </a:schemeClr>
                </a:gs>
                <a:gs pos="80000">
                  <a:schemeClr val="accent3">
                    <a:shade val="65000"/>
                    <a:shade val="93000"/>
                    <a:satMod val="130000"/>
                  </a:schemeClr>
                </a:gs>
                <a:gs pos="100000">
                  <a:schemeClr val="accent3">
                    <a:shade val="6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miesiąc'!$B$46:$M$46</c:f>
              <c:numCache>
                <c:formatCode>#\ ##0.0</c:formatCode>
                <c:ptCount val="12"/>
                <c:pt idx="0">
                  <c:v>2.4439719232328172</c:v>
                </c:pt>
                <c:pt idx="1">
                  <c:v>2.457654683146564</c:v>
                </c:pt>
                <c:pt idx="2">
                  <c:v>2.8159514242609824</c:v>
                </c:pt>
                <c:pt idx="3">
                  <c:v>3.1095990114930854</c:v>
                </c:pt>
                <c:pt idx="4">
                  <c:v>3.1345989601282609</c:v>
                </c:pt>
                <c:pt idx="5">
                  <c:v>3.023120874572212</c:v>
                </c:pt>
                <c:pt idx="6">
                  <c:v>2.5088765497832206</c:v>
                </c:pt>
                <c:pt idx="7">
                  <c:v>2.5936168534006629</c:v>
                </c:pt>
                <c:pt idx="8">
                  <c:v>3.1489271276568833</c:v>
                </c:pt>
                <c:pt idx="9">
                  <c:v>3.5632023064482103</c:v>
                </c:pt>
                <c:pt idx="10">
                  <c:v>3.1940417262774559</c:v>
                </c:pt>
                <c:pt idx="11">
                  <c:v>2.8414347252467773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15-47E6-9452-5C2F76488782}"/>
            </c:ext>
          </c:extLst>
        </c:ser>
        <c:ser>
          <c:idx val="2"/>
          <c:order val="4"/>
          <c:tx>
            <c:strRef>
              <c:f>'7. Liczba umów na miesiąc'!$A$47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90000"/>
                    <a:shade val="51000"/>
                    <a:satMod val="130000"/>
                  </a:schemeClr>
                </a:gs>
                <a:gs pos="80000">
                  <a:schemeClr val="accent3">
                    <a:shade val="90000"/>
                    <a:shade val="93000"/>
                    <a:satMod val="130000"/>
                  </a:schemeClr>
                </a:gs>
                <a:gs pos="100000">
                  <a:schemeClr val="accent3">
                    <a:shade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miesiąc'!$B$47:$M$47</c:f>
              <c:numCache>
                <c:formatCode>#\ ##0.0</c:formatCode>
                <c:ptCount val="12"/>
                <c:pt idx="0">
                  <c:v>2.615903217779139</c:v>
                </c:pt>
                <c:pt idx="1">
                  <c:v>2.6818356850125147</c:v>
                </c:pt>
                <c:pt idx="2">
                  <c:v>2.8729724083386805</c:v>
                </c:pt>
                <c:pt idx="3">
                  <c:v>2.9468200554027169</c:v>
                </c:pt>
                <c:pt idx="4">
                  <c:v>3.2171880529698855</c:v>
                </c:pt>
                <c:pt idx="5">
                  <c:v>3.0501928211213292</c:v>
                </c:pt>
                <c:pt idx="6">
                  <c:v>2.5921264088119238</c:v>
                </c:pt>
                <c:pt idx="7">
                  <c:v>2.64990809575901</c:v>
                </c:pt>
                <c:pt idx="8">
                  <c:v>3.0502085835972479</c:v>
                </c:pt>
                <c:pt idx="9">
                  <c:v>3.3352355303511154</c:v>
                </c:pt>
                <c:pt idx="10">
                  <c:v>3.0442906365230007</c:v>
                </c:pt>
                <c:pt idx="11">
                  <c:v>2.8641117478510028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15-47E6-9452-5C2F76488782}"/>
            </c:ext>
          </c:extLst>
        </c:ser>
        <c:ser>
          <c:idx val="3"/>
          <c:order val="5"/>
          <c:tx>
            <c:strRef>
              <c:f>'7. Liczba umów na miesiąc'!$A$48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miesiąc'!$B$48:$M$48</c:f>
              <c:numCache>
                <c:formatCode>#\ ##0.0</c:formatCode>
                <c:ptCount val="12"/>
                <c:pt idx="0">
                  <c:v>2.6616415247993177</c:v>
                </c:pt>
                <c:pt idx="1">
                  <c:v>2.718264775580943</c:v>
                </c:pt>
                <c:pt idx="2">
                  <c:v>2.8323114907089106</c:v>
                </c:pt>
                <c:pt idx="3">
                  <c:v>2.8905375350106861</c:v>
                </c:pt>
                <c:pt idx="4">
                  <c:v>3.1513658038666037</c:v>
                </c:pt>
                <c:pt idx="5">
                  <c:v>3.0153004809293527</c:v>
                </c:pt>
                <c:pt idx="6">
                  <c:v>2.6103219611726227</c:v>
                </c:pt>
                <c:pt idx="7">
                  <c:v>2.6704346820651987</c:v>
                </c:pt>
                <c:pt idx="8">
                  <c:v>3.0034051480061263</c:v>
                </c:pt>
                <c:pt idx="9">
                  <c:v>3.302624348565959</c:v>
                </c:pt>
                <c:pt idx="10">
                  <c:v>2.9213579416672895</c:v>
                </c:pt>
                <c:pt idx="11">
                  <c:v>2.865282005183281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15-47E6-9452-5C2F76488782}"/>
            </c:ext>
          </c:extLst>
        </c:ser>
        <c:ser>
          <c:idx val="6"/>
          <c:order val="6"/>
          <c:tx>
            <c:strRef>
              <c:f>'7. Liczba umów na miesiąc'!$A$49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48000"/>
                    <a:shade val="51000"/>
                    <a:satMod val="130000"/>
                  </a:schemeClr>
                </a:gs>
                <a:gs pos="80000">
                  <a:schemeClr val="accent3">
                    <a:tint val="48000"/>
                    <a:shade val="93000"/>
                    <a:satMod val="130000"/>
                  </a:schemeClr>
                </a:gs>
                <a:gs pos="100000">
                  <a:schemeClr val="accent3">
                    <a:tint val="48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miesiąc'!$B$49:$M$49</c:f>
              <c:numCache>
                <c:formatCode>#\ ##0.0</c:formatCode>
                <c:ptCount val="12"/>
                <c:pt idx="0">
                  <c:v>2.6120358035809335</c:v>
                </c:pt>
                <c:pt idx="1">
                  <c:v>2.7211630418577251</c:v>
                </c:pt>
                <c:pt idx="2">
                  <c:v>2.7966211716590093</c:v>
                </c:pt>
                <c:pt idx="3">
                  <c:v>2.881741166747021</c:v>
                </c:pt>
                <c:pt idx="4">
                  <c:v>3.1205958445576507</c:v>
                </c:pt>
                <c:pt idx="5">
                  <c:v>2.9905594332680923</c:v>
                </c:pt>
                <c:pt idx="6">
                  <c:v>2.6462095149819076</c:v>
                </c:pt>
                <c:pt idx="7">
                  <c:v>2.6457725732585882</c:v>
                </c:pt>
                <c:pt idx="8">
                  <c:v>2.9495818765394244</c:v>
                </c:pt>
                <c:pt idx="9">
                  <c:v>3.1012038101559383</c:v>
                </c:pt>
                <c:pt idx="10">
                  <c:v>2.8516698323305043</c:v>
                </c:pt>
                <c:pt idx="11">
                  <c:v>2.8356065242522273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C8-403D-A4F9-5429EEBC03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miesiąc'!$A$43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miesiąc'!$B$43:$M$43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2.8802489889709877</c:v>
                      </c:pt>
                      <c:pt idx="1">
                        <c:v>3.0191270489833197</c:v>
                      </c:pt>
                      <c:pt idx="2">
                        <c:v>3.1386956924420373</c:v>
                      </c:pt>
                      <c:pt idx="3">
                        <c:v>3.0148772217200444</c:v>
                      </c:pt>
                      <c:pt idx="4">
                        <c:v>2.9119092231765391</c:v>
                      </c:pt>
                      <c:pt idx="5">
                        <c:v>2.9755174499131893</c:v>
                      </c:pt>
                      <c:pt idx="6">
                        <c:v>2.5150407130606447</c:v>
                      </c:pt>
                      <c:pt idx="7">
                        <c:v>2.6596365373545776</c:v>
                      </c:pt>
                      <c:pt idx="8">
                        <c:v>3.0922542523734178</c:v>
                      </c:pt>
                      <c:pt idx="9">
                        <c:v>3.45389504304495</c:v>
                      </c:pt>
                      <c:pt idx="10">
                        <c:v>3.1427538145371465</c:v>
                      </c:pt>
                      <c:pt idx="11">
                        <c:v>2.966327388178168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1517-4ADE-81BC-02BF73EC53F6}"/>
                  </c:ext>
                </c:extLst>
              </c15:ser>
            </c15:filteredBarSeries>
            <c15:filteredBarSeries>
              <c15:ser>
                <c:idx val="5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miesiąc'!$A$44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miesiąc'!$B$44:$M$44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2.723605344426538</c:v>
                      </c:pt>
                      <c:pt idx="1">
                        <c:v>2.8571777784863266</c:v>
                      </c:pt>
                      <c:pt idx="2">
                        <c:v>2.6548353809310568</c:v>
                      </c:pt>
                      <c:pt idx="3">
                        <c:v>2.2648654077942947</c:v>
                      </c:pt>
                      <c:pt idx="4">
                        <c:v>2.573313953488372</c:v>
                      </c:pt>
                      <c:pt idx="5">
                        <c:v>2.2129688558582603</c:v>
                      </c:pt>
                      <c:pt idx="6">
                        <c:v>2.3911539663771899</c:v>
                      </c:pt>
                      <c:pt idx="7">
                        <c:v>2.5031591506901321</c:v>
                      </c:pt>
                      <c:pt idx="8">
                        <c:v>2.6797616746449564</c:v>
                      </c:pt>
                      <c:pt idx="9">
                        <c:v>2.6583392945578606</c:v>
                      </c:pt>
                      <c:pt idx="10">
                        <c:v>2.4406772359124589</c:v>
                      </c:pt>
                      <c:pt idx="11">
                        <c:v>2.2473349333035664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517-4ADE-81BC-02BF73EC53F6}"/>
                  </c:ext>
                </c:extLst>
              </c15:ser>
            </c15:filteredBarSeries>
            <c15:filteredBarSeries>
              <c15:ser>
                <c:idx val="0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miesiąc'!$A$45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418B37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2.0787755751930579</c:v>
                      </c:pt>
                      <c:pt idx="1">
                        <c:v>2.0468411262010995</c:v>
                      </c:pt>
                      <c:pt idx="2">
                        <c:v>1.9420414895641693</c:v>
                      </c:pt>
                      <c:pt idx="3">
                        <c:v>2.0585851744593398</c:v>
                      </c:pt>
                      <c:pt idx="4">
                        <c:v>2.3459852514782766</c:v>
                      </c:pt>
                      <c:pt idx="5">
                        <c:v>2.5714031235759558</c:v>
                      </c:pt>
                      <c:pt idx="6">
                        <c:v>2.4880636111988408</c:v>
                      </c:pt>
                      <c:pt idx="7">
                        <c:v>2.5764923683342933</c:v>
                      </c:pt>
                      <c:pt idx="8">
                        <c:v>3.1954871192220842</c:v>
                      </c:pt>
                      <c:pt idx="9">
                        <c:v>3.7888929871546098</c:v>
                      </c:pt>
                      <c:pt idx="10">
                        <c:v>3.1980086086189909</c:v>
                      </c:pt>
                      <c:pt idx="11">
                        <c:v>2.7351771355391645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92A-4361-B772-CC9B45972EF4}"/>
                  </c:ext>
                </c:extLst>
              </c15:ser>
            </c15:filteredBarSeries>
          </c:ext>
        </c:extLst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155431</c:v>
                </c:pt>
                <c:pt idx="1">
                  <c:v>162946</c:v>
                </c:pt>
                <c:pt idx="2">
                  <c:v>133894</c:v>
                </c:pt>
                <c:pt idx="3">
                  <c:v>177237</c:v>
                </c:pt>
                <c:pt idx="4">
                  <c:v>266956</c:v>
                </c:pt>
                <c:pt idx="5">
                  <c:v>270578</c:v>
                </c:pt>
                <c:pt idx="6">
                  <c:v>262940</c:v>
                </c:pt>
                <c:pt idx="7">
                  <c:v>253480</c:v>
                </c:pt>
                <c:pt idx="8">
                  <c:v>197647</c:v>
                </c:pt>
                <c:pt idx="9">
                  <c:v>142210</c:v>
                </c:pt>
                <c:pt idx="10">
                  <c:v>130709</c:v>
                </c:pt>
                <c:pt idx="11">
                  <c:v>125822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261205</c:v>
                </c:pt>
                <c:pt idx="1">
                  <c:v>218142</c:v>
                </c:pt>
                <c:pt idx="2">
                  <c:v>268052</c:v>
                </c:pt>
                <c:pt idx="3">
                  <c:v>210098</c:v>
                </c:pt>
                <c:pt idx="4">
                  <c:v>243006</c:v>
                </c:pt>
                <c:pt idx="5">
                  <c:v>269680</c:v>
                </c:pt>
                <c:pt idx="6">
                  <c:v>285613</c:v>
                </c:pt>
                <c:pt idx="7">
                  <c:v>268758</c:v>
                </c:pt>
                <c:pt idx="8">
                  <c:v>228925</c:v>
                </c:pt>
                <c:pt idx="9">
                  <c:v>168577</c:v>
                </c:pt>
                <c:pt idx="10">
                  <c:v>165430</c:v>
                </c:pt>
                <c:pt idx="11">
                  <c:v>153560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ser>
          <c:idx val="1"/>
          <c:order val="3"/>
          <c:tx>
            <c:strRef>
              <c:f>'7. Liczba umów na miesiąc'!$B$13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shade val="7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'7. Liczba umów na miesiąc'!$C$13:$N$13</c:f>
              <c:numCache>
                <c:formatCode>_-* #\ ##0\ _z_ł_-;\-* #\ ##0\ _z_ł_-;_-* "-"??\ _z_ł_-;_-@_-</c:formatCode>
                <c:ptCount val="12"/>
                <c:pt idx="0">
                  <c:v>309444</c:v>
                </c:pt>
                <c:pt idx="1">
                  <c:v>282730</c:v>
                </c:pt>
                <c:pt idx="2">
                  <c:v>253953</c:v>
                </c:pt>
                <c:pt idx="3">
                  <c:v>253137</c:v>
                </c:pt>
                <c:pt idx="4">
                  <c:v>262556</c:v>
                </c:pt>
                <c:pt idx="5">
                  <c:v>300252</c:v>
                </c:pt>
                <c:pt idx="6">
                  <c:v>333270</c:v>
                </c:pt>
                <c:pt idx="7">
                  <c:v>294054</c:v>
                </c:pt>
                <c:pt idx="8">
                  <c:v>263131</c:v>
                </c:pt>
                <c:pt idx="9">
                  <c:v>225656</c:v>
                </c:pt>
                <c:pt idx="10">
                  <c:v>200745</c:v>
                </c:pt>
                <c:pt idx="11">
                  <c:v>190227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97-4CFA-96C7-F1BD6B5FA45F}"/>
            </c:ext>
          </c:extLst>
        </c:ser>
        <c:ser>
          <c:idx val="0"/>
          <c:order val="4"/>
          <c:tx>
            <c:strRef>
              <c:f>'7. Liczba umów na miesiąc'!$B$14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3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'7. Liczba umów na miesiąc'!$C$14:$N$14</c:f>
              <c:numCache>
                <c:formatCode>_-* #\ ##0\ _z_ł_-;\-* #\ ##0\ _z_ł_-;_-* "-"??\ _z_ł_-;_-@_-</c:formatCode>
                <c:ptCount val="12"/>
                <c:pt idx="0">
                  <c:v>347563</c:v>
                </c:pt>
                <c:pt idx="1">
                  <c:v>275003</c:v>
                </c:pt>
                <c:pt idx="2">
                  <c:v>297322</c:v>
                </c:pt>
                <c:pt idx="3">
                  <c:v>261342</c:v>
                </c:pt>
                <c:pt idx="4">
                  <c:v>299944</c:v>
                </c:pt>
                <c:pt idx="5">
                  <c:v>335679</c:v>
                </c:pt>
                <c:pt idx="6">
                  <c:v>392707</c:v>
                </c:pt>
                <c:pt idx="7">
                  <c:v>339107</c:v>
                </c:pt>
                <c:pt idx="8">
                  <c:v>300031</c:v>
                </c:pt>
                <c:pt idx="9">
                  <c:v>253113</c:v>
                </c:pt>
                <c:pt idx="10">
                  <c:v>225861</c:v>
                </c:pt>
                <c:pt idx="11">
                  <c:v>205878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97-4CFA-96C7-F1BD6B5FA4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  <c:extLst>
          <c:ext xmlns:c15="http://schemas.microsoft.com/office/drawing/2012/chart" uri="{02D57815-91ED-43cb-92C2-25804820EDAC}">
            <c15:filteredBarSeries>
              <c15:ser>
                <c:idx val="2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miesiąc'!$C$6:$N$7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miesiąc'!$C$10:$N$10</c15:sqref>
                        </c15:formulaRef>
                      </c:ext>
                    </c:extLst>
                    <c:numCache>
                      <c:formatCode>_-* #\ ##0\ _z_ł_-;\-* #\ ##0\ _z_ł_-;_-* "-"??\ _z_ł_-;_-@_-</c:formatCode>
                      <c:ptCount val="12"/>
                      <c:pt idx="0">
                        <c:v>50244</c:v>
                      </c:pt>
                      <c:pt idx="1">
                        <c:v>71497</c:v>
                      </c:pt>
                      <c:pt idx="2">
                        <c:v>78815</c:v>
                      </c:pt>
                      <c:pt idx="3">
                        <c:v>85636</c:v>
                      </c:pt>
                      <c:pt idx="4">
                        <c:v>175204</c:v>
                      </c:pt>
                      <c:pt idx="5">
                        <c:v>241390</c:v>
                      </c:pt>
                      <c:pt idx="6">
                        <c:v>269135</c:v>
                      </c:pt>
                      <c:pt idx="7">
                        <c:v>276021</c:v>
                      </c:pt>
                      <c:pt idx="8">
                        <c:v>173592</c:v>
                      </c:pt>
                      <c:pt idx="9">
                        <c:v>124714</c:v>
                      </c:pt>
                      <c:pt idx="10">
                        <c:v>96415</c:v>
                      </c:pt>
                      <c:pt idx="11">
                        <c:v>81209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83E-4853-AB9A-BF98C075662B}"/>
                  </c:ext>
                </c:extLst>
              </c15:ser>
            </c15:filteredBarSeries>
          </c:ext>
        </c:extLst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5783085</xdr:colOff>
      <xdr:row>3</xdr:row>
      <xdr:rowOff>310515</xdr:rowOff>
    </xdr:from>
    <xdr:to>
      <xdr:col>3</xdr:col>
      <xdr:colOff>8998725</xdr:colOff>
      <xdr:row>3</xdr:row>
      <xdr:rowOff>1795653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9485" y="691515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17</xdr:row>
      <xdr:rowOff>91201</xdr:rowOff>
    </xdr:from>
    <xdr:to>
      <xdr:col>7</xdr:col>
      <xdr:colOff>475127</xdr:colOff>
      <xdr:row>41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570378</xdr:colOff>
      <xdr:row>14</xdr:row>
      <xdr:rowOff>89647</xdr:rowOff>
    </xdr:from>
    <xdr:to>
      <xdr:col>9</xdr:col>
      <xdr:colOff>137832</xdr:colOff>
      <xdr:row>34</xdr:row>
      <xdr:rowOff>56029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818029</xdr:colOff>
      <xdr:row>14</xdr:row>
      <xdr:rowOff>78442</xdr:rowOff>
    </xdr:from>
    <xdr:to>
      <xdr:col>18</xdr:col>
      <xdr:colOff>78442</xdr:colOff>
      <xdr:row>34</xdr:row>
      <xdr:rowOff>116544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309467</xdr:colOff>
      <xdr:row>23</xdr:row>
      <xdr:rowOff>22412</xdr:rowOff>
    </xdr:from>
    <xdr:to>
      <xdr:col>15</xdr:col>
      <xdr:colOff>806823</xdr:colOff>
      <xdr:row>44</xdr:row>
      <xdr:rowOff>33298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380449</xdr:colOff>
      <xdr:row>22</xdr:row>
      <xdr:rowOff>140416</xdr:rowOff>
    </xdr:from>
    <xdr:to>
      <xdr:col>17</xdr:col>
      <xdr:colOff>322731</xdr:colOff>
      <xdr:row>42</xdr:row>
      <xdr:rowOff>132550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592525</xdr:colOff>
      <xdr:row>20</xdr:row>
      <xdr:rowOff>179053</xdr:rowOff>
    </xdr:from>
    <xdr:to>
      <xdr:col>14</xdr:col>
      <xdr:colOff>249446</xdr:colOff>
      <xdr:row>43</xdr:row>
      <xdr:rowOff>180863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12052</xdr:colOff>
      <xdr:row>20</xdr:row>
      <xdr:rowOff>157624</xdr:rowOff>
    </xdr:from>
    <xdr:to>
      <xdr:col>13</xdr:col>
      <xdr:colOff>590116</xdr:colOff>
      <xdr:row>41</xdr:row>
      <xdr:rowOff>65968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500063</xdr:colOff>
      <xdr:row>19</xdr:row>
      <xdr:rowOff>1</xdr:rowOff>
    </xdr:from>
    <xdr:to>
      <xdr:col>13</xdr:col>
      <xdr:colOff>73231</xdr:colOff>
      <xdr:row>48</xdr:row>
      <xdr:rowOff>83344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335237</xdr:colOff>
      <xdr:row>19</xdr:row>
      <xdr:rowOff>6636</xdr:rowOff>
    </xdr:from>
    <xdr:to>
      <xdr:col>24</xdr:col>
      <xdr:colOff>468349</xdr:colOff>
      <xdr:row>48</xdr:row>
      <xdr:rowOff>71438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zoomScaleNormal="100" workbookViewId="0">
      <selection activeCell="D8" sqref="D8"/>
    </sheetView>
  </sheetViews>
  <sheetFormatPr defaultColWidth="9.140625" defaultRowHeight="15"/>
  <cols>
    <col min="1" max="1" width="5.7109375" style="98" customWidth="1"/>
    <col min="2" max="2" width="14.140625" style="98" customWidth="1"/>
    <col min="3" max="3" width="5.28515625" style="98" customWidth="1"/>
    <col min="4" max="4" width="150.85546875" style="126" customWidth="1"/>
    <col min="5" max="16384" width="9.140625" style="98"/>
  </cols>
  <sheetData>
    <row r="1" spans="4:4">
      <c r="D1" s="8"/>
    </row>
    <row r="2" spans="4:4" ht="31.15" hidden="1" customHeight="1">
      <c r="D2" s="8"/>
    </row>
    <row r="3" spans="4:4">
      <c r="D3" s="8"/>
    </row>
    <row r="4" spans="4:4" ht="345" customHeight="1">
      <c r="D4" s="97" t="s">
        <v>256</v>
      </c>
    </row>
    <row r="5" spans="4:4" ht="14.45" customHeight="1">
      <c r="D5" s="8"/>
    </row>
    <row r="6" spans="4:4" ht="14.45" customHeight="1">
      <c r="D6" s="8"/>
    </row>
    <row r="7" spans="4:4" ht="14.45" customHeight="1">
      <c r="D7" s="8"/>
    </row>
    <row r="8" spans="4:4" ht="14.45" customHeight="1">
      <c r="D8" s="8"/>
    </row>
    <row r="9" spans="4:4" ht="14.45" customHeight="1">
      <c r="D9" s="8"/>
    </row>
    <row r="10" spans="4:4" ht="14.45" customHeight="1">
      <c r="D10" s="8"/>
    </row>
    <row r="11" spans="4:4" ht="14.45" customHeight="1">
      <c r="D11" s="8"/>
    </row>
    <row r="12" spans="4:4" ht="14.45" customHeight="1">
      <c r="D12" s="8"/>
    </row>
    <row r="13" spans="4:4" ht="14.45" customHeight="1">
      <c r="D13" s="8"/>
    </row>
    <row r="14" spans="4:4" ht="14.45" customHeight="1"/>
    <row r="15" spans="4:4" ht="14.45" customHeight="1"/>
    <row r="16" spans="4:4" ht="14.45" customHeight="1"/>
    <row r="17" ht="14.45" customHeight="1"/>
    <row r="18" ht="14.45" customHeight="1"/>
    <row r="19" ht="14.45" customHeight="1"/>
    <row r="20" ht="14.45" customHeight="1"/>
    <row r="21" ht="14.45" customHeight="1"/>
    <row r="22" ht="14.45" customHeight="1"/>
    <row r="23" ht="14.45" customHeight="1"/>
    <row r="24" ht="14.45" customHeight="1"/>
    <row r="25" ht="14.45" customHeight="1"/>
    <row r="26" ht="14.45" customHeight="1"/>
    <row r="27" ht="14.45" customHeight="1"/>
    <row r="28" ht="14.45" customHeight="1"/>
    <row r="29" ht="14.45" customHeight="1"/>
    <row r="30" ht="14.45" customHeight="1"/>
    <row r="31" ht="14.45" customHeight="1"/>
    <row r="32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  <row r="41" ht="14.45" customHeight="1"/>
    <row r="42" ht="14.45" customHeight="1"/>
    <row r="43" ht="14.45" customHeight="1"/>
    <row r="44" ht="14.45" customHeight="1"/>
    <row r="45" ht="14.45" customHeight="1"/>
    <row r="46" ht="14.45" customHeight="1"/>
    <row r="47" ht="14.45" customHeight="1"/>
    <row r="48" ht="14.45" customHeight="1"/>
    <row r="49" ht="14.45" customHeight="1"/>
    <row r="50" ht="14.45" customHeight="1"/>
    <row r="51" ht="14.45" customHeight="1"/>
    <row r="52" ht="14.45" customHeight="1"/>
    <row r="53" ht="14.45" customHeight="1"/>
    <row r="54" ht="14.45" customHeight="1"/>
    <row r="55" ht="14.45" customHeight="1"/>
    <row r="56" ht="14.45" customHeight="1"/>
    <row r="57" ht="14.45" customHeight="1"/>
    <row r="58" ht="14.45" customHeight="1"/>
    <row r="59" ht="14.45" customHeight="1"/>
    <row r="60" ht="14.45" customHeight="1"/>
    <row r="61" ht="14.45" customHeight="1"/>
    <row r="62" ht="14.45" customHeight="1"/>
    <row r="63" ht="14.45" customHeight="1"/>
    <row r="64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  <row r="145" ht="14.45" customHeight="1"/>
    <row r="146" ht="14.45" customHeight="1"/>
    <row r="147" ht="14.45" customHeight="1"/>
    <row r="148" ht="14.45" customHeight="1"/>
    <row r="149" ht="14.45" customHeight="1"/>
    <row r="150" ht="14.45" customHeight="1"/>
    <row r="151" ht="14.45" customHeight="1"/>
    <row r="152" ht="14.45" customHeight="1"/>
    <row r="153" ht="14.45" customHeight="1"/>
    <row r="154" ht="14.45" customHeight="1"/>
    <row r="155" ht="14.45" customHeight="1"/>
    <row r="156" ht="14.45" customHeight="1"/>
    <row r="157" ht="14.45" customHeight="1"/>
    <row r="158" ht="14.45" customHeight="1"/>
    <row r="159" ht="14.45" customHeight="1"/>
    <row r="160" ht="14.45" customHeight="1"/>
    <row r="161" ht="14.45" customHeight="1"/>
    <row r="162" ht="14.45" customHeight="1"/>
    <row r="163" ht="14.45" customHeight="1"/>
    <row r="164" ht="14.45" customHeight="1"/>
    <row r="165" ht="14.45" customHeight="1"/>
    <row r="166" ht="14.45" customHeight="1"/>
    <row r="167" ht="14.45" customHeight="1"/>
    <row r="168" ht="14.45" customHeight="1"/>
    <row r="169" ht="14.45" customHeight="1"/>
    <row r="170" ht="14.45" customHeight="1"/>
    <row r="171" ht="14.45" customHeight="1"/>
    <row r="172" ht="14.45" customHeight="1"/>
    <row r="173" ht="14.45" customHeight="1"/>
    <row r="174" ht="14.45" customHeight="1"/>
    <row r="175" ht="14.45" customHeight="1"/>
    <row r="176" ht="14.45" customHeight="1"/>
    <row r="177" ht="14.45" customHeight="1"/>
    <row r="178" ht="14.45" customHeight="1"/>
    <row r="179" ht="14.45" customHeight="1"/>
    <row r="180" ht="14.45" customHeight="1"/>
    <row r="181" ht="14.45" customHeight="1"/>
    <row r="182" ht="14.45" customHeight="1"/>
    <row r="183" ht="14.45" customHeight="1"/>
    <row r="184" ht="14.45" customHeight="1"/>
    <row r="185" ht="14.45" customHeight="1"/>
    <row r="186" ht="14.45" customHeight="1"/>
    <row r="187" ht="14.45" customHeight="1"/>
    <row r="188" ht="14.45" customHeight="1"/>
    <row r="189" ht="14.45" customHeight="1"/>
    <row r="190" ht="14.45" customHeight="1"/>
    <row r="191" ht="14.45" customHeight="1"/>
    <row r="192" ht="14.45" customHeight="1"/>
    <row r="193" ht="14.45" customHeight="1"/>
    <row r="194" ht="14.45" customHeight="1"/>
    <row r="195" ht="14.45" customHeight="1"/>
    <row r="196" ht="14.45" customHeight="1"/>
    <row r="197" ht="14.45" customHeight="1"/>
    <row r="198" ht="14.45" customHeight="1"/>
    <row r="199" ht="14.45" customHeight="1"/>
    <row r="200" ht="14.45" customHeight="1"/>
    <row r="201" ht="14.45" customHeight="1"/>
    <row r="202" ht="14.45" customHeight="1"/>
    <row r="203" ht="14.45" customHeight="1"/>
    <row r="204" ht="14.45" customHeight="1"/>
    <row r="205" ht="14.45" customHeight="1"/>
    <row r="206" ht="14.45" customHeight="1"/>
    <row r="207" ht="14.45" customHeight="1"/>
    <row r="208" ht="14.45" customHeight="1"/>
    <row r="209" ht="14.45" customHeight="1"/>
    <row r="210" ht="14.45" customHeight="1"/>
    <row r="211" ht="14.45" customHeight="1"/>
    <row r="212" ht="14.45" customHeight="1"/>
    <row r="213" ht="14.45" customHeight="1"/>
    <row r="214" ht="14.45" customHeight="1"/>
    <row r="215" ht="14.45" customHeight="1"/>
    <row r="216" ht="14.45" customHeight="1"/>
    <row r="217" ht="14.45" customHeight="1"/>
    <row r="218" ht="14.45" customHeight="1"/>
    <row r="219" ht="14.45" customHeight="1"/>
    <row r="220" ht="14.45" customHeight="1"/>
    <row r="221" ht="14.45" customHeight="1"/>
    <row r="222" ht="14.45" customHeight="1"/>
    <row r="223" ht="14.45" customHeight="1"/>
    <row r="224" ht="14.45" customHeight="1"/>
    <row r="225" ht="14.45" customHeight="1"/>
    <row r="226" ht="14.45" customHeight="1"/>
    <row r="227" ht="14.45" customHeight="1"/>
    <row r="228" ht="14.45" customHeight="1"/>
    <row r="229" ht="14.45" customHeight="1"/>
    <row r="230" ht="14.45" customHeight="1"/>
    <row r="231" ht="14.45" customHeight="1"/>
    <row r="232" ht="14.45" customHeight="1"/>
    <row r="233" ht="14.45" customHeight="1"/>
    <row r="234" ht="14.45" customHeight="1"/>
    <row r="235" ht="14.45" customHeight="1"/>
    <row r="236" ht="14.45" customHeight="1"/>
    <row r="237" ht="14.45" customHeight="1"/>
    <row r="238" ht="14.45" customHeight="1"/>
    <row r="239" ht="14.45" customHeight="1"/>
    <row r="240" ht="14.45" customHeight="1"/>
    <row r="241" ht="14.45" customHeight="1"/>
    <row r="242" ht="14.45" customHeight="1"/>
    <row r="243" ht="14.45" customHeight="1"/>
    <row r="244" ht="14.45" customHeight="1"/>
    <row r="245" ht="14.45" customHeight="1"/>
    <row r="246" ht="14.45" customHeight="1"/>
    <row r="247" ht="14.45" customHeight="1"/>
    <row r="248" ht="14.45" customHeight="1"/>
    <row r="249" ht="14.45" customHeight="1"/>
    <row r="250" ht="14.45" customHeight="1"/>
    <row r="251" ht="14.45" customHeight="1"/>
    <row r="252" ht="14.45" customHeight="1"/>
    <row r="253" ht="14.45" customHeight="1"/>
    <row r="254" ht="14.45" customHeight="1"/>
    <row r="255" ht="14.45" customHeight="1"/>
    <row r="256" ht="14.45" customHeight="1"/>
    <row r="257" ht="14.45" customHeight="1"/>
    <row r="258" ht="14.45" customHeight="1"/>
    <row r="259" ht="14.45" customHeight="1"/>
    <row r="260" ht="14.45" customHeight="1"/>
    <row r="261" ht="14.45" customHeight="1"/>
    <row r="262" ht="14.45" customHeight="1"/>
    <row r="263" ht="14.45" customHeight="1"/>
    <row r="264" ht="14.45" customHeight="1"/>
    <row r="265" ht="14.45" customHeight="1"/>
    <row r="266" ht="14.45" customHeight="1"/>
    <row r="267" ht="14.45" customHeight="1"/>
    <row r="268" ht="14.45" customHeight="1"/>
    <row r="269" ht="14.45" customHeight="1"/>
    <row r="270" ht="14.45" customHeight="1"/>
    <row r="271" ht="14.45" customHeight="1"/>
    <row r="272" ht="14.45" customHeight="1"/>
    <row r="273" ht="14.45" customHeight="1"/>
    <row r="274" ht="14.45" customHeight="1"/>
    <row r="275" ht="14.45" customHeight="1"/>
    <row r="276" ht="14.45" customHeight="1"/>
    <row r="277" ht="14.45" customHeight="1"/>
    <row r="278" ht="14.45" customHeight="1"/>
    <row r="279" ht="14.45" customHeight="1"/>
    <row r="280" ht="14.45" customHeight="1"/>
    <row r="281" ht="14.45" customHeight="1"/>
    <row r="282" ht="14.45" customHeight="1"/>
    <row r="283" ht="14.45" customHeight="1"/>
    <row r="284" ht="14.45" customHeight="1"/>
    <row r="285" ht="14.45" customHeight="1"/>
    <row r="286" ht="14.45" customHeight="1"/>
    <row r="287" ht="14.45" customHeight="1"/>
    <row r="288" ht="14.45" customHeight="1"/>
    <row r="289" ht="14.45" customHeight="1"/>
    <row r="290" ht="14.45" customHeight="1"/>
    <row r="291" ht="14.45" customHeight="1"/>
    <row r="292" ht="14.45" customHeight="1"/>
    <row r="293" ht="14.45" customHeight="1"/>
    <row r="294" ht="14.45" customHeight="1"/>
    <row r="295" ht="14.45" customHeight="1"/>
    <row r="296" ht="14.45" customHeight="1"/>
    <row r="297" ht="14.45" customHeight="1"/>
    <row r="298" ht="14.45" customHeight="1"/>
    <row r="299" ht="14.45" customHeight="1"/>
    <row r="300" ht="14.45" customHeight="1"/>
    <row r="301" ht="14.45" customHeight="1"/>
    <row r="302" ht="14.45" customHeight="1"/>
    <row r="303" ht="14.45" customHeight="1"/>
    <row r="304" ht="14.45" customHeight="1"/>
    <row r="305" ht="14.45" customHeight="1"/>
    <row r="306" ht="14.45" customHeight="1"/>
    <row r="307" ht="14.45" customHeight="1"/>
    <row r="308" ht="14.45" customHeight="1"/>
    <row r="309" ht="14.45" customHeight="1"/>
    <row r="310" ht="14.45" customHeight="1"/>
    <row r="311" ht="14.45" customHeight="1"/>
    <row r="312" ht="14.45" customHeight="1"/>
    <row r="313" ht="14.45" customHeight="1"/>
    <row r="314" ht="14.45" customHeight="1"/>
    <row r="315" ht="14.45" customHeight="1"/>
    <row r="316" ht="14.45" customHeight="1"/>
    <row r="317" ht="14.45" customHeight="1"/>
    <row r="318" ht="14.45" customHeight="1"/>
    <row r="319" ht="14.45" customHeight="1"/>
    <row r="320" ht="14.45" customHeight="1"/>
    <row r="321" ht="14.45" customHeight="1"/>
    <row r="322" ht="14.45" customHeight="1"/>
    <row r="323" ht="14.45" customHeight="1"/>
    <row r="324" ht="14.45" customHeight="1"/>
    <row r="325" ht="14.45" customHeight="1"/>
    <row r="326" ht="14.45" customHeight="1"/>
    <row r="327" ht="14.45" customHeight="1"/>
    <row r="328" ht="14.45" customHeight="1"/>
    <row r="329" ht="14.45" customHeight="1"/>
    <row r="330" ht="14.45" customHeight="1"/>
    <row r="331" ht="14.45" customHeight="1"/>
    <row r="332" ht="14.45" customHeight="1"/>
    <row r="333" ht="14.45" customHeight="1"/>
    <row r="334" ht="14.45" customHeight="1"/>
    <row r="335" ht="14.45" customHeight="1"/>
    <row r="336" ht="14.45" customHeight="1"/>
    <row r="337" ht="14.45" customHeight="1"/>
    <row r="338" ht="14.45" customHeight="1"/>
    <row r="339" ht="14.45" customHeight="1"/>
    <row r="340" ht="14.45" customHeight="1"/>
    <row r="341" ht="14.45" customHeight="1"/>
    <row r="342" ht="14.45" customHeight="1"/>
    <row r="343" ht="14.45" customHeight="1"/>
    <row r="344" ht="14.45" customHeight="1"/>
    <row r="345" ht="14.45" customHeight="1"/>
    <row r="346" ht="14.45" customHeight="1"/>
    <row r="347" ht="14.45" customHeight="1"/>
    <row r="348" ht="14.45" customHeight="1"/>
    <row r="349" ht="14.45" customHeight="1"/>
    <row r="350" ht="14.45" customHeight="1"/>
    <row r="351" ht="14.45" customHeight="1"/>
    <row r="352" ht="14.45" customHeight="1"/>
    <row r="353" ht="14.45" customHeight="1"/>
    <row r="354" ht="14.45" customHeight="1"/>
    <row r="355" ht="14.45" customHeight="1"/>
    <row r="356" ht="14.45" customHeight="1"/>
    <row r="357" ht="14.45" customHeight="1"/>
    <row r="358" ht="14.45" customHeight="1"/>
    <row r="359" ht="14.45" customHeight="1"/>
    <row r="360" ht="14.45" customHeight="1"/>
    <row r="361" ht="14.45" customHeight="1"/>
    <row r="362" ht="14.45" customHeight="1"/>
    <row r="363" ht="14.45" customHeight="1"/>
    <row r="364" ht="14.45" customHeight="1"/>
    <row r="365" ht="14.45" customHeight="1"/>
    <row r="366" ht="14.45" customHeight="1"/>
    <row r="367" ht="14.45" customHeight="1"/>
    <row r="368" ht="14.45" customHeight="1"/>
    <row r="369" ht="14.45" customHeight="1"/>
    <row r="370" ht="14.45" customHeight="1"/>
    <row r="371" ht="14.45" customHeight="1"/>
    <row r="372" ht="14.45" customHeight="1"/>
    <row r="373" ht="14.45" customHeight="1"/>
    <row r="374" ht="14.45" customHeight="1"/>
    <row r="375" ht="14.45" customHeight="1"/>
    <row r="376" ht="14.45" customHeight="1"/>
    <row r="377" ht="14.45" customHeight="1"/>
    <row r="378" ht="14.45" customHeight="1"/>
    <row r="379" ht="14.45" customHeight="1"/>
    <row r="380" ht="14.45" customHeight="1"/>
    <row r="381" ht="14.45" customHeight="1"/>
    <row r="382" ht="14.45" customHeight="1"/>
    <row r="383" ht="14.45" customHeight="1"/>
    <row r="384" ht="14.45" customHeight="1"/>
    <row r="385" ht="14.45" customHeight="1"/>
    <row r="386" ht="14.45" customHeight="1"/>
    <row r="387" ht="14.45" customHeight="1"/>
    <row r="388" ht="14.45" customHeight="1"/>
    <row r="389" ht="14.45" customHeight="1"/>
    <row r="390" ht="14.45" customHeight="1"/>
    <row r="391" ht="14.45" customHeight="1"/>
    <row r="392" ht="14.45" customHeight="1"/>
    <row r="393" ht="14.45" customHeight="1"/>
    <row r="394" ht="14.45" customHeight="1"/>
    <row r="395" ht="14.45" customHeight="1"/>
    <row r="396" ht="14.45" customHeight="1"/>
    <row r="397" ht="14.45" customHeight="1"/>
    <row r="398" ht="14.45" customHeight="1"/>
    <row r="399" ht="14.45" customHeight="1"/>
    <row r="400" ht="14.45" customHeight="1"/>
    <row r="401" ht="14.45" customHeight="1"/>
    <row r="402" ht="14.45" customHeight="1"/>
    <row r="403" ht="14.45" customHeight="1"/>
    <row r="404" ht="14.45" customHeight="1"/>
    <row r="405" ht="14.45" customHeight="1"/>
    <row r="406" ht="14.45" customHeight="1"/>
    <row r="407" ht="14.45" customHeight="1"/>
    <row r="408" ht="14.45" customHeight="1"/>
    <row r="409" ht="14.45" customHeight="1"/>
    <row r="410" ht="14.45" customHeight="1"/>
    <row r="411" ht="14.45" customHeight="1"/>
    <row r="412" ht="14.45" customHeight="1"/>
    <row r="413" ht="14.45" customHeight="1"/>
    <row r="414" ht="14.45" customHeight="1"/>
    <row r="415" ht="14.45" customHeight="1"/>
    <row r="416" ht="14.45" customHeight="1"/>
    <row r="417" ht="14.45" customHeight="1"/>
    <row r="418" ht="14.45" customHeight="1"/>
    <row r="419" ht="14.45" customHeight="1"/>
    <row r="420" ht="14.45" customHeight="1"/>
    <row r="421" ht="14.45" customHeight="1"/>
    <row r="422" ht="14.45" customHeight="1"/>
    <row r="423" ht="14.45" customHeight="1"/>
    <row r="424" ht="14.45" customHeight="1"/>
    <row r="425" ht="14.45" customHeight="1"/>
    <row r="426" ht="14.45" customHeight="1"/>
    <row r="427" ht="14.45" customHeight="1"/>
    <row r="428" ht="14.45" customHeight="1"/>
    <row r="429" ht="14.45" customHeight="1"/>
    <row r="430" ht="14.45" customHeight="1"/>
    <row r="431" ht="14.45" customHeight="1"/>
    <row r="432" ht="14.45" customHeight="1"/>
    <row r="433" ht="14.45" customHeight="1"/>
    <row r="434" ht="14.45" customHeight="1"/>
    <row r="435" ht="14.45" customHeight="1"/>
    <row r="436" ht="14.45" customHeight="1"/>
    <row r="437" ht="14.45" customHeight="1"/>
    <row r="438" ht="14.45" customHeight="1"/>
    <row r="439" ht="14.45" customHeight="1"/>
    <row r="440" ht="14.45" customHeight="1"/>
    <row r="441" ht="14.45" customHeight="1"/>
    <row r="442" ht="14.45" customHeight="1"/>
    <row r="443" ht="14.45" customHeight="1"/>
    <row r="444" ht="14.45" customHeight="1"/>
    <row r="445" ht="14.45" customHeight="1"/>
    <row r="446" ht="14.45" customHeight="1"/>
    <row r="447" ht="14.45" customHeight="1"/>
    <row r="448" ht="14.45" customHeight="1"/>
    <row r="449" ht="14.45" customHeight="1"/>
    <row r="450" ht="14.45" customHeight="1"/>
    <row r="451" ht="14.45" customHeight="1"/>
    <row r="452" ht="14.45" customHeight="1"/>
    <row r="453" ht="14.45" customHeight="1"/>
    <row r="454" ht="14.45" customHeight="1"/>
    <row r="455" ht="14.45" customHeight="1"/>
    <row r="456" ht="14.45" customHeight="1"/>
    <row r="457" ht="14.45" customHeight="1"/>
    <row r="458" ht="14.45" customHeight="1"/>
    <row r="459" ht="14.45" customHeight="1"/>
    <row r="460" ht="14.45" customHeight="1"/>
    <row r="461" ht="14.45" customHeight="1"/>
    <row r="462" ht="14.45" customHeight="1"/>
    <row r="463" ht="14.45" customHeight="1"/>
    <row r="464" ht="14.45" customHeight="1"/>
    <row r="465" ht="14.45" customHeight="1"/>
    <row r="466" ht="14.45" customHeight="1"/>
    <row r="467" ht="14.45" customHeight="1"/>
    <row r="468" ht="14.45" customHeight="1"/>
    <row r="469" ht="14.45" customHeight="1"/>
    <row r="470" ht="14.45" customHeight="1"/>
    <row r="471" ht="14.45" customHeight="1"/>
    <row r="472" ht="14.45" customHeight="1"/>
    <row r="473" ht="14.45" customHeight="1"/>
    <row r="474" ht="14.45" customHeight="1"/>
    <row r="475" ht="14.45" customHeight="1"/>
    <row r="476" ht="14.45" customHeight="1"/>
    <row r="477" ht="14.45" customHeight="1"/>
    <row r="478" ht="14.45" customHeight="1"/>
    <row r="479" ht="14.45" customHeight="1"/>
    <row r="480" ht="14.45" customHeight="1"/>
    <row r="481" ht="14.45" customHeight="1"/>
    <row r="482" ht="14.45" customHeight="1"/>
    <row r="483" ht="14.45" customHeight="1"/>
    <row r="484" ht="14.45" customHeight="1"/>
    <row r="485" ht="14.45" customHeight="1"/>
    <row r="486" ht="14.45" customHeight="1"/>
    <row r="487" ht="14.45" customHeight="1"/>
    <row r="488" ht="14.45" customHeight="1"/>
    <row r="489" ht="14.45" customHeight="1"/>
    <row r="490" ht="14.45" customHeight="1"/>
    <row r="491" ht="14.45" customHeight="1"/>
    <row r="492" ht="14.45" customHeight="1"/>
    <row r="493" ht="14.45" customHeight="1"/>
    <row r="494" ht="14.45" customHeight="1"/>
    <row r="495" ht="14.45" customHeight="1"/>
    <row r="496" ht="14.45" customHeight="1"/>
    <row r="497" ht="14.45" customHeight="1"/>
    <row r="498" ht="14.45" customHeight="1"/>
    <row r="499" ht="14.45" customHeight="1"/>
    <row r="500" ht="14.45" customHeight="1"/>
    <row r="501" ht="14.45" customHeight="1"/>
    <row r="502" ht="14.45" customHeight="1"/>
    <row r="503" ht="14.45" customHeight="1"/>
    <row r="504" ht="14.45" customHeight="1"/>
    <row r="505" ht="14.45" customHeight="1"/>
    <row r="506" ht="14.45" customHeight="1"/>
    <row r="507" ht="14.45" customHeight="1"/>
    <row r="508" ht="14.45" customHeight="1"/>
    <row r="509" ht="14.45" customHeight="1"/>
    <row r="510" ht="14.45" customHeight="1"/>
    <row r="511" ht="14.45" customHeight="1"/>
    <row r="512" ht="14.45" customHeight="1"/>
    <row r="513" ht="14.45" customHeight="1"/>
    <row r="514" ht="14.45" customHeight="1"/>
    <row r="515" ht="14.45" customHeight="1"/>
    <row r="516" ht="14.45" customHeight="1"/>
    <row r="517" ht="14.45" customHeight="1"/>
    <row r="518" ht="14.45" customHeight="1"/>
    <row r="519" ht="14.45" customHeight="1"/>
    <row r="520" ht="14.45" customHeight="1"/>
    <row r="521" ht="14.45" customHeight="1"/>
    <row r="522" ht="14.45" customHeight="1"/>
    <row r="523" ht="14.45" customHeight="1"/>
    <row r="524" ht="14.45" customHeight="1"/>
    <row r="525" ht="14.45" customHeight="1"/>
    <row r="526" ht="14.45" customHeight="1"/>
    <row r="527" ht="14.45" customHeight="1"/>
    <row r="528" ht="14.45" customHeight="1"/>
    <row r="529" ht="14.45" customHeight="1"/>
    <row r="530" ht="14.45" customHeight="1"/>
    <row r="531" ht="14.45" customHeight="1"/>
    <row r="532" ht="14.45" customHeight="1"/>
    <row r="533" ht="14.45" customHeight="1"/>
    <row r="534" ht="14.45" customHeight="1"/>
    <row r="535" ht="14.45" customHeight="1"/>
    <row r="536" ht="14.45" customHeight="1"/>
    <row r="537" ht="14.45" customHeight="1"/>
    <row r="538" ht="14.45" customHeight="1"/>
    <row r="539" ht="14.45" customHeight="1"/>
    <row r="540" ht="14.45" customHeight="1"/>
    <row r="541" ht="14.45" customHeight="1"/>
    <row r="542" ht="14.45" customHeight="1"/>
    <row r="543" ht="14.45" customHeight="1"/>
    <row r="544" ht="14.45" customHeight="1"/>
    <row r="545" ht="14.45" customHeight="1"/>
    <row r="546" ht="14.45" customHeight="1"/>
    <row r="547" ht="14.45" customHeight="1"/>
    <row r="548" ht="14.45" customHeight="1"/>
    <row r="549" ht="14.45" customHeight="1"/>
    <row r="550" ht="14.45" customHeight="1"/>
    <row r="551" ht="14.45" customHeight="1"/>
    <row r="552" ht="14.45" customHeight="1"/>
    <row r="553" ht="14.45" customHeight="1"/>
    <row r="554" ht="14.45" customHeight="1"/>
    <row r="555" ht="14.45" customHeight="1"/>
    <row r="556" ht="14.45" customHeight="1"/>
    <row r="557" ht="14.45" customHeight="1"/>
    <row r="558" ht="14.45" customHeight="1"/>
    <row r="559" ht="14.45" customHeight="1"/>
    <row r="560" ht="14.45" customHeight="1"/>
    <row r="561" ht="14.45" customHeight="1"/>
    <row r="562" ht="14.45" customHeight="1"/>
    <row r="563" ht="14.45" customHeight="1"/>
    <row r="564" ht="14.45" customHeight="1"/>
    <row r="565" ht="14.45" customHeight="1"/>
    <row r="566" ht="14.45" customHeight="1"/>
    <row r="567" ht="14.45" customHeight="1"/>
    <row r="568" ht="14.45" customHeight="1"/>
    <row r="569" ht="14.45" customHeight="1"/>
    <row r="570" ht="14.45" customHeight="1"/>
    <row r="571" ht="14.45" customHeight="1"/>
    <row r="572" ht="14.45" customHeight="1"/>
    <row r="573" ht="14.45" customHeight="1"/>
    <row r="574" ht="14.45" customHeight="1"/>
    <row r="575" ht="14.45" customHeight="1"/>
    <row r="576" ht="14.45" customHeight="1"/>
    <row r="577" ht="14.45" customHeight="1"/>
    <row r="578" ht="14.45" customHeight="1"/>
    <row r="579" ht="14.45" customHeight="1"/>
    <row r="580" ht="14.45" customHeight="1"/>
    <row r="581" ht="14.45" customHeight="1"/>
    <row r="582" ht="14.45" customHeight="1"/>
    <row r="583" ht="14.45" customHeight="1"/>
    <row r="584" ht="14.45" customHeight="1"/>
    <row r="585" ht="14.45" customHeight="1"/>
    <row r="586" ht="14.45" customHeight="1"/>
    <row r="587" ht="14.45" customHeight="1"/>
    <row r="588" ht="14.45" customHeight="1"/>
    <row r="589" ht="14.45" customHeight="1"/>
    <row r="590" ht="14.45" customHeight="1"/>
    <row r="591" ht="14.45" customHeight="1"/>
    <row r="592" ht="14.45" customHeight="1"/>
    <row r="593" ht="14.45" customHeight="1"/>
    <row r="594" ht="14.45" customHeight="1"/>
    <row r="595" ht="14.45" customHeight="1"/>
    <row r="596" ht="14.45" customHeight="1"/>
    <row r="597" ht="14.45" customHeight="1"/>
    <row r="598" ht="14.45" customHeight="1"/>
    <row r="599" ht="14.45" customHeight="1"/>
    <row r="600" ht="14.45" customHeight="1"/>
    <row r="601" ht="14.45" customHeight="1"/>
    <row r="602" ht="14.45" customHeight="1"/>
    <row r="603" ht="14.45" customHeight="1"/>
    <row r="604" ht="14.45" customHeight="1"/>
    <row r="605" ht="14.45" customHeight="1"/>
    <row r="606" ht="14.45" customHeight="1"/>
    <row r="607" ht="14.45" customHeight="1"/>
    <row r="608" ht="14.45" customHeight="1"/>
    <row r="609" ht="14.45" customHeight="1"/>
    <row r="610" ht="14.45" customHeight="1"/>
    <row r="611" ht="14.45" customHeight="1"/>
    <row r="612" ht="14.45" customHeight="1"/>
    <row r="613" ht="14.45" customHeight="1"/>
    <row r="614" ht="14.45" customHeight="1"/>
    <row r="615" ht="14.45" customHeight="1"/>
    <row r="616" ht="14.45" customHeight="1"/>
    <row r="617" ht="14.45" customHeight="1"/>
    <row r="618" ht="14.45" customHeight="1"/>
    <row r="619" ht="14.45" customHeight="1"/>
    <row r="620" ht="14.45" customHeight="1"/>
    <row r="621" ht="14.45" customHeight="1"/>
    <row r="622" ht="14.45" customHeight="1"/>
    <row r="623" ht="14.45" customHeight="1"/>
    <row r="624" ht="14.45" customHeight="1"/>
    <row r="625" ht="14.45" customHeight="1"/>
    <row r="626" ht="14.45" customHeight="1"/>
    <row r="627" ht="14.45" customHeight="1"/>
    <row r="628" ht="14.45" customHeight="1"/>
    <row r="629" ht="14.45" customHeight="1"/>
    <row r="630" ht="14.45" customHeight="1"/>
    <row r="631" ht="14.45" customHeight="1"/>
    <row r="632" ht="14.45" customHeight="1"/>
    <row r="633" ht="14.45" customHeight="1"/>
    <row r="634" ht="14.45" customHeight="1"/>
    <row r="635" ht="14.45" customHeight="1"/>
    <row r="636" ht="14.45" customHeight="1"/>
    <row r="637" ht="14.45" customHeight="1"/>
    <row r="638" ht="14.45" customHeight="1"/>
    <row r="639" ht="14.45" customHeight="1"/>
    <row r="640" ht="14.45" customHeight="1"/>
    <row r="641" ht="14.45" customHeight="1"/>
    <row r="642" ht="14.45" customHeight="1"/>
    <row r="643" ht="14.45" customHeight="1"/>
    <row r="644" ht="14.45" customHeight="1"/>
    <row r="645" ht="14.45" customHeight="1"/>
    <row r="646" ht="14.45" customHeight="1"/>
    <row r="647" ht="14.45" customHeight="1"/>
    <row r="648" ht="14.45" customHeight="1"/>
    <row r="649" ht="14.45" customHeight="1"/>
    <row r="650" ht="14.45" customHeight="1"/>
    <row r="651" ht="14.45" customHeight="1"/>
    <row r="652" ht="14.45" customHeight="1"/>
    <row r="653" ht="14.45" customHeight="1"/>
    <row r="654" ht="14.45" customHeight="1"/>
    <row r="655" ht="14.45" customHeight="1"/>
    <row r="656" ht="14.45" customHeight="1"/>
    <row r="657" ht="14.45" customHeight="1"/>
    <row r="658" ht="14.45" customHeight="1"/>
    <row r="659" ht="14.45" customHeight="1"/>
    <row r="660" ht="14.45" customHeight="1"/>
    <row r="661" ht="14.45" customHeight="1"/>
    <row r="662" ht="14.45" customHeight="1"/>
    <row r="663" ht="14.45" customHeight="1"/>
    <row r="664" ht="14.45" customHeight="1"/>
    <row r="665" ht="14.45" customHeight="1"/>
    <row r="666" ht="14.45" customHeight="1"/>
    <row r="667" ht="14.45" customHeight="1"/>
    <row r="668" ht="14.45" customHeight="1"/>
    <row r="669" ht="14.45" customHeight="1"/>
    <row r="670" ht="14.45" customHeight="1"/>
    <row r="671" ht="14.45" customHeight="1"/>
    <row r="672" ht="14.45" customHeight="1"/>
    <row r="673" ht="14.45" customHeight="1"/>
    <row r="674" ht="14.45" customHeight="1"/>
    <row r="675" ht="14.45" customHeight="1"/>
    <row r="676" ht="14.45" customHeight="1"/>
    <row r="677" ht="14.45" customHeight="1"/>
    <row r="678" ht="14.45" customHeight="1"/>
    <row r="679" ht="14.45" customHeight="1"/>
    <row r="680" ht="14.45" customHeight="1"/>
    <row r="681" ht="14.45" customHeight="1"/>
    <row r="682" ht="14.45" customHeight="1"/>
    <row r="683" ht="14.45" customHeight="1"/>
    <row r="684" ht="14.45" customHeight="1"/>
    <row r="685" ht="14.45" customHeight="1"/>
    <row r="686" ht="14.45" customHeight="1"/>
    <row r="687" ht="14.45" customHeight="1"/>
    <row r="688" ht="14.45" customHeight="1"/>
    <row r="689" ht="14.45" customHeight="1"/>
    <row r="690" ht="14.45" customHeight="1"/>
    <row r="691" ht="14.45" customHeight="1"/>
    <row r="692" ht="14.45" customHeight="1"/>
    <row r="693" ht="14.45" customHeight="1"/>
    <row r="694" ht="14.45" customHeight="1"/>
    <row r="695" ht="14.45" customHeight="1"/>
    <row r="696" ht="14.45" customHeight="1"/>
    <row r="697" ht="14.45" customHeight="1"/>
    <row r="698" ht="14.45" customHeight="1"/>
    <row r="699" ht="14.45" customHeight="1"/>
    <row r="700" ht="14.45" customHeight="1"/>
    <row r="701" ht="14.45" customHeight="1"/>
    <row r="702" ht="14.45" customHeight="1"/>
    <row r="703" ht="14.45" customHeight="1"/>
    <row r="704" ht="14.45" customHeight="1"/>
    <row r="705" ht="14.45" customHeight="1"/>
    <row r="706" ht="14.45" customHeight="1"/>
    <row r="707" ht="14.45" customHeight="1"/>
    <row r="708" ht="14.45" customHeight="1"/>
    <row r="709" ht="14.45" customHeight="1"/>
    <row r="710" ht="14.45" customHeight="1"/>
    <row r="711" ht="14.45" customHeight="1"/>
    <row r="712" ht="14.45" customHeight="1"/>
    <row r="713" ht="14.45" customHeight="1"/>
    <row r="714" ht="14.45" customHeight="1"/>
    <row r="715" ht="14.45" customHeight="1"/>
    <row r="716" ht="14.45" customHeight="1"/>
    <row r="717" ht="14.45" customHeight="1"/>
    <row r="718" ht="14.45" customHeight="1"/>
    <row r="719" ht="14.45" customHeight="1"/>
    <row r="720" ht="14.45" customHeight="1"/>
    <row r="721" ht="14.45" customHeight="1"/>
    <row r="722" ht="14.45" customHeight="1"/>
    <row r="723" ht="14.45" customHeight="1"/>
    <row r="724" ht="14.45" customHeight="1"/>
    <row r="725" ht="14.45" customHeight="1"/>
    <row r="726" ht="14.45" customHeight="1"/>
    <row r="727" ht="14.45" customHeight="1"/>
    <row r="728" ht="14.45" customHeight="1"/>
    <row r="729" ht="14.45" customHeight="1"/>
    <row r="730" ht="14.45" customHeight="1"/>
    <row r="731" ht="14.45" customHeight="1"/>
    <row r="732" ht="14.45" customHeight="1"/>
    <row r="733" ht="14.45" customHeight="1"/>
    <row r="734" ht="14.45" customHeight="1"/>
    <row r="735" ht="14.45" customHeight="1"/>
    <row r="736" ht="14.45" customHeight="1"/>
    <row r="737" ht="14.45" customHeight="1"/>
    <row r="738" ht="14.45" customHeight="1"/>
    <row r="739" ht="14.45" customHeight="1"/>
    <row r="740" ht="14.45" customHeight="1"/>
    <row r="741" ht="14.45" customHeight="1"/>
    <row r="742" ht="14.45" customHeight="1"/>
    <row r="743" ht="14.45" customHeight="1"/>
    <row r="744" ht="14.45" customHeight="1"/>
    <row r="745" ht="14.45" customHeight="1"/>
    <row r="746" ht="14.45" customHeight="1"/>
    <row r="747" ht="14.45" customHeight="1"/>
    <row r="748" ht="14.45" customHeight="1"/>
    <row r="749" ht="14.45" customHeight="1"/>
    <row r="750" ht="14.45" customHeight="1"/>
    <row r="751" ht="14.45" customHeight="1"/>
    <row r="752" ht="14.45" customHeight="1"/>
    <row r="753" ht="14.45" customHeight="1"/>
    <row r="754" ht="14.45" customHeight="1"/>
    <row r="755" ht="14.45" customHeight="1"/>
    <row r="756" ht="14.45" customHeight="1"/>
    <row r="757" ht="14.45" customHeight="1"/>
    <row r="758" ht="14.45" customHeight="1"/>
    <row r="759" ht="14.45" customHeight="1"/>
    <row r="760" ht="14.45" customHeight="1"/>
    <row r="761" ht="14.45" customHeight="1"/>
    <row r="762" ht="14.45" customHeight="1"/>
    <row r="763" ht="14.45" customHeight="1"/>
    <row r="764" ht="14.45" customHeight="1"/>
    <row r="765" ht="14.45" customHeight="1"/>
    <row r="766" ht="14.45" customHeight="1"/>
    <row r="767" ht="14.45" customHeight="1"/>
    <row r="768" ht="14.45" customHeight="1"/>
    <row r="769" ht="14.45" customHeight="1"/>
    <row r="770" ht="14.45" customHeight="1"/>
    <row r="771" ht="14.45" customHeight="1"/>
    <row r="772" ht="14.45" customHeight="1"/>
    <row r="773" ht="14.45" customHeight="1"/>
    <row r="774" ht="14.45" customHeight="1"/>
    <row r="775" ht="14.45" customHeight="1"/>
    <row r="776" ht="14.45" customHeight="1"/>
    <row r="777" ht="14.45" customHeight="1"/>
    <row r="778" ht="14.45" customHeight="1"/>
    <row r="779" ht="14.45" customHeight="1"/>
    <row r="780" ht="14.45" customHeight="1"/>
    <row r="781" ht="14.45" customHeight="1"/>
    <row r="782" ht="14.45" customHeight="1"/>
    <row r="783" ht="14.45" customHeight="1"/>
    <row r="784" ht="14.45" customHeight="1"/>
    <row r="785" ht="14.45" customHeight="1"/>
    <row r="786" ht="14.45" customHeight="1"/>
    <row r="787" ht="14.45" customHeight="1"/>
    <row r="788" ht="14.45" customHeight="1"/>
    <row r="789" ht="14.45" customHeight="1"/>
    <row r="790" ht="14.45" customHeight="1"/>
    <row r="791" ht="14.45" customHeight="1"/>
    <row r="792" ht="14.45" customHeight="1"/>
    <row r="793" ht="14.45" customHeight="1"/>
    <row r="794" ht="14.45" customHeight="1"/>
    <row r="795" ht="14.45" customHeight="1"/>
    <row r="796" ht="14.45" customHeight="1"/>
    <row r="797" ht="14.45" customHeight="1"/>
    <row r="798" ht="14.45" customHeight="1"/>
    <row r="799" ht="14.45" customHeight="1"/>
    <row r="800" ht="14.45" customHeight="1"/>
    <row r="801" ht="14.45" customHeight="1"/>
    <row r="802" ht="14.45" customHeight="1"/>
    <row r="803" ht="14.45" customHeight="1"/>
    <row r="804" ht="14.45" customHeight="1"/>
    <row r="805" ht="14.45" customHeight="1"/>
    <row r="806" ht="14.45" customHeight="1"/>
    <row r="807" ht="14.45" customHeight="1"/>
    <row r="808" ht="14.45" customHeight="1"/>
    <row r="809" ht="14.45" customHeight="1"/>
    <row r="810" ht="14.45" customHeight="1"/>
    <row r="811" ht="14.45" customHeight="1"/>
    <row r="812" ht="14.45" customHeight="1"/>
    <row r="813" ht="14.45" customHeight="1"/>
    <row r="814" ht="14.45" customHeight="1"/>
    <row r="815" ht="14.45" customHeight="1"/>
    <row r="816" ht="14.45" customHeight="1"/>
    <row r="817" ht="14.45" customHeight="1"/>
    <row r="818" ht="14.45" customHeight="1"/>
    <row r="819" ht="14.45" customHeight="1"/>
    <row r="820" ht="14.45" customHeight="1"/>
    <row r="821" ht="14.45" customHeight="1"/>
    <row r="822" ht="14.45" customHeight="1"/>
    <row r="823" ht="14.45" customHeight="1"/>
    <row r="824" ht="14.45" customHeight="1"/>
    <row r="825" ht="14.45" customHeight="1"/>
    <row r="826" ht="14.45" customHeight="1"/>
    <row r="827" ht="14.45" customHeight="1"/>
    <row r="828" ht="14.45" customHeight="1"/>
    <row r="829" ht="14.45" customHeight="1"/>
    <row r="830" ht="14.45" customHeight="1"/>
    <row r="831" ht="14.45" customHeight="1"/>
    <row r="832" ht="14.45" customHeight="1"/>
    <row r="833" ht="14.45" customHeight="1"/>
    <row r="834" ht="14.45" customHeight="1"/>
    <row r="835" ht="14.45" customHeight="1"/>
    <row r="836" ht="14.45" customHeight="1"/>
    <row r="837" ht="14.45" customHeight="1"/>
    <row r="838" ht="14.45" customHeight="1"/>
    <row r="839" ht="14.45" customHeight="1"/>
    <row r="840" ht="14.45" customHeight="1"/>
    <row r="841" ht="14.45" customHeight="1"/>
    <row r="842" ht="14.45" customHeight="1"/>
    <row r="843" ht="14.45" customHeight="1"/>
    <row r="844" ht="14.45" customHeight="1"/>
    <row r="845" ht="14.45" customHeight="1"/>
    <row r="846" ht="14.45" customHeight="1"/>
    <row r="847" ht="14.45" customHeight="1"/>
    <row r="848" ht="14.45" customHeight="1"/>
    <row r="849" ht="14.45" customHeight="1"/>
    <row r="850" ht="14.45" customHeight="1"/>
    <row r="851" ht="14.45" customHeight="1"/>
    <row r="852" ht="14.45" customHeight="1"/>
    <row r="853" ht="14.45" customHeight="1"/>
    <row r="854" ht="14.45" customHeight="1"/>
    <row r="855" ht="14.45" customHeight="1"/>
    <row r="856" ht="14.45" customHeight="1"/>
    <row r="857" ht="14.45" customHeight="1"/>
    <row r="858" ht="14.45" customHeight="1"/>
    <row r="859" ht="14.45" customHeight="1"/>
    <row r="860" ht="14.45" customHeight="1"/>
    <row r="861" ht="14.45" customHeight="1"/>
    <row r="862" ht="14.45" customHeight="1"/>
    <row r="863" ht="14.45" customHeight="1"/>
    <row r="864" ht="14.45" customHeight="1"/>
    <row r="865" ht="14.45" customHeight="1"/>
    <row r="866" ht="14.45" customHeight="1"/>
    <row r="867" ht="14.45" customHeight="1"/>
    <row r="868" ht="14.45" customHeight="1"/>
    <row r="869" ht="14.45" customHeight="1"/>
    <row r="870" ht="14.45" customHeight="1"/>
    <row r="871" ht="14.45" customHeight="1"/>
    <row r="872" ht="14.45" customHeight="1"/>
    <row r="873" ht="14.45" customHeight="1"/>
    <row r="874" ht="14.45" customHeight="1"/>
    <row r="875" ht="14.45" customHeight="1"/>
    <row r="876" ht="14.45" customHeight="1"/>
    <row r="877" ht="14.45" customHeight="1"/>
    <row r="878" ht="14.45" customHeight="1"/>
    <row r="879" ht="14.45" customHeight="1"/>
    <row r="880" ht="14.45" customHeight="1"/>
    <row r="881" ht="14.45" customHeight="1"/>
    <row r="882" ht="14.45" customHeight="1"/>
    <row r="883" ht="14.45" customHeight="1"/>
    <row r="884" ht="14.45" customHeight="1"/>
    <row r="885" ht="14.45" customHeight="1"/>
    <row r="886" ht="14.45" customHeight="1"/>
    <row r="887" ht="14.45" customHeight="1"/>
    <row r="888" ht="14.45" customHeight="1"/>
    <row r="889" ht="14.45" customHeight="1"/>
    <row r="890" ht="14.45" customHeight="1"/>
    <row r="891" ht="14.45" customHeight="1"/>
    <row r="892" ht="14.45" customHeight="1"/>
    <row r="893" ht="14.45" customHeight="1"/>
    <row r="894" ht="14.45" customHeight="1"/>
    <row r="895" ht="14.45" customHeight="1"/>
    <row r="896" ht="14.45" customHeight="1"/>
    <row r="897" ht="14.45" customHeight="1"/>
    <row r="898" ht="14.45" customHeight="1"/>
    <row r="899" ht="14.45" customHeight="1"/>
    <row r="900" ht="14.45" customHeight="1"/>
    <row r="901" ht="14.45" customHeight="1"/>
    <row r="902" ht="14.45" customHeight="1"/>
    <row r="903" ht="14.45" customHeight="1"/>
    <row r="904" ht="14.45" customHeight="1"/>
    <row r="905" ht="14.45" customHeight="1"/>
    <row r="906" ht="14.45" customHeight="1"/>
    <row r="907" ht="14.45" customHeight="1"/>
    <row r="908" ht="14.45" customHeight="1"/>
    <row r="909" ht="14.45" customHeight="1"/>
    <row r="910" ht="14.45" customHeight="1"/>
    <row r="911" ht="14.45" customHeight="1"/>
    <row r="912" ht="14.45" customHeight="1"/>
    <row r="913" ht="14.45" customHeight="1"/>
    <row r="914" ht="14.45" customHeight="1"/>
    <row r="915" ht="14.45" customHeight="1"/>
    <row r="916" ht="14.45" customHeight="1"/>
    <row r="917" ht="14.45" customHeight="1"/>
    <row r="918" ht="14.45" customHeight="1"/>
    <row r="919" ht="14.45" customHeight="1"/>
    <row r="920" ht="14.45" customHeight="1"/>
    <row r="921" ht="14.45" customHeight="1"/>
    <row r="922" ht="14.45" customHeight="1"/>
    <row r="923" ht="14.45" customHeight="1"/>
    <row r="924" ht="14.45" customHeight="1"/>
    <row r="925" ht="14.45" customHeight="1"/>
    <row r="926" ht="14.45" customHeight="1"/>
    <row r="927" ht="14.45" customHeight="1"/>
    <row r="928" ht="14.45" customHeight="1"/>
    <row r="929" ht="14.45" customHeight="1"/>
    <row r="930" ht="14.45" customHeight="1"/>
    <row r="931" ht="14.45" customHeight="1"/>
    <row r="932" ht="14.45" customHeight="1"/>
    <row r="933" ht="14.45" customHeight="1"/>
    <row r="934" ht="14.45" customHeight="1"/>
    <row r="935" ht="14.45" customHeight="1"/>
    <row r="936" ht="14.45" customHeight="1"/>
    <row r="937" ht="14.45" customHeight="1"/>
    <row r="938" ht="14.45" customHeight="1"/>
    <row r="939" ht="14.45" customHeight="1"/>
    <row r="940" ht="14.45" customHeight="1"/>
    <row r="941" ht="14.45" customHeight="1"/>
    <row r="942" ht="14.45" customHeight="1"/>
    <row r="943" ht="14.45" customHeight="1"/>
    <row r="944" ht="14.45" customHeight="1"/>
    <row r="945" ht="14.45" customHeight="1"/>
    <row r="946" ht="14.45" customHeight="1"/>
    <row r="947" ht="14.45" customHeight="1"/>
    <row r="948" ht="14.45" customHeight="1"/>
    <row r="949" ht="14.45" customHeight="1"/>
    <row r="950" ht="14.45" customHeight="1"/>
    <row r="951" ht="14.45" customHeight="1"/>
    <row r="952" ht="14.45" customHeight="1"/>
    <row r="953" ht="14.45" customHeight="1"/>
    <row r="954" ht="14.45" customHeight="1"/>
    <row r="955" ht="14.45" customHeight="1"/>
    <row r="956" ht="14.45" customHeight="1"/>
    <row r="957" ht="14.45" customHeight="1"/>
    <row r="958" ht="14.45" customHeight="1"/>
    <row r="959" ht="14.45" customHeight="1"/>
    <row r="960" ht="14.45" customHeight="1"/>
    <row r="961" ht="14.45" customHeight="1"/>
    <row r="962" ht="14.45" customHeight="1"/>
    <row r="963" ht="14.45" customHeight="1"/>
    <row r="964" ht="14.45" customHeight="1"/>
    <row r="965" ht="14.45" customHeight="1"/>
    <row r="966" ht="14.45" customHeight="1"/>
    <row r="967" ht="14.45" customHeight="1"/>
    <row r="968" ht="14.45" customHeight="1"/>
    <row r="969" ht="14.45" customHeight="1"/>
    <row r="970" ht="14.45" customHeight="1"/>
    <row r="971" ht="14.45" customHeight="1"/>
    <row r="972" ht="14.45" customHeight="1"/>
    <row r="973" ht="14.45" customHeight="1"/>
    <row r="974" ht="14.45" customHeight="1"/>
    <row r="975" ht="14.45" customHeight="1"/>
  </sheetData>
  <sheetProtection algorithmName="SHA-512" hashValue="UiNLO49XrPkErqw8cSSo9zfYfxbUKsAeCFckHktTUDn7lcqyCpDvvxnAXK3MFsQ0wneNBzIJi8x4K96whyPKIw==" saltValue="CxJYDPzymSWS2Q+9EEt3Kg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G18" sqref="G18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0</v>
      </c>
    </row>
    <row r="6" spans="1:6" ht="27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5.5">
      <c r="A8" s="11"/>
      <c r="B8" s="12" t="s">
        <v>2</v>
      </c>
      <c r="C8" s="11"/>
      <c r="D8" s="11"/>
      <c r="E8" s="11"/>
      <c r="F8" s="11"/>
    </row>
    <row r="9" spans="1:6" s="6" customFormat="1" ht="25.5">
      <c r="A9" s="11"/>
      <c r="B9" s="12" t="s">
        <v>208</v>
      </c>
      <c r="C9" s="11"/>
      <c r="D9" s="11"/>
      <c r="E9" s="11"/>
      <c r="F9" s="11"/>
    </row>
    <row r="10" spans="1:6" s="6" customFormat="1" ht="25.5">
      <c r="A10" s="11"/>
      <c r="B10" s="12" t="s">
        <v>209</v>
      </c>
      <c r="C10" s="11"/>
      <c r="D10" s="11"/>
      <c r="E10" s="11"/>
      <c r="F10" s="11"/>
    </row>
    <row r="11" spans="1:6" s="6" customFormat="1" ht="25.5">
      <c r="A11" s="11"/>
      <c r="B11" s="12" t="s">
        <v>214</v>
      </c>
      <c r="C11" s="11"/>
      <c r="D11" s="11"/>
      <c r="E11" s="11"/>
      <c r="F11" s="11"/>
    </row>
    <row r="12" spans="1:6" s="6" customFormat="1" ht="25.5">
      <c r="A12" s="11"/>
      <c r="B12" s="12" t="s">
        <v>213</v>
      </c>
      <c r="C12" s="11"/>
      <c r="D12" s="11"/>
      <c r="E12" s="11"/>
      <c r="F12" s="11"/>
    </row>
    <row r="13" spans="1:6" s="6" customFormat="1" ht="25.5">
      <c r="A13" s="11"/>
      <c r="B13" s="12" t="s">
        <v>212</v>
      </c>
      <c r="C13" s="11"/>
      <c r="D13" s="11"/>
      <c r="E13" s="11"/>
      <c r="F13" s="11"/>
    </row>
    <row r="14" spans="1:6" ht="25.5">
      <c r="A14" s="11"/>
      <c r="B14" s="12" t="s">
        <v>211</v>
      </c>
      <c r="C14" s="11"/>
      <c r="D14" s="11"/>
      <c r="E14" s="11"/>
      <c r="F14" s="11"/>
    </row>
    <row r="15" spans="1:6" ht="25.5">
      <c r="A15" s="11"/>
      <c r="B15" s="12" t="s">
        <v>210</v>
      </c>
      <c r="C15" s="11"/>
      <c r="D15" s="11"/>
      <c r="E15" s="11"/>
      <c r="F15" s="11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0GsPG5vxqLjwAFTjoMmgfXE/dEb42Qg6A0vIqd3pC2H5KWIks5VgA1hENxECyscSZcIeKGqUQYWb3z28ExS45Q==" saltValue="a4gsHbgMSByNNZYpsWnISg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topLeftCell="A4" zoomScale="90" zoomScaleNormal="90" workbookViewId="0">
      <selection activeCell="B9" sqref="B9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257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7.25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7.25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2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nQP2GErG2tAsklxPG0U8KhjACE4c7ta+4vsLgD1R6ShG0n0m4xbGlsiavxaeU03tEL+kNtiuVxqP6XC4ycskdA==" saltValue="Lf7jp22ez4rl1WlVFw3JVA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41"/>
  <sheetViews>
    <sheetView showGridLines="0" zoomScale="85" zoomScaleNormal="85" workbookViewId="0">
      <selection activeCell="T18" sqref="T18"/>
    </sheetView>
  </sheetViews>
  <sheetFormatPr defaultColWidth="9.140625" defaultRowHeight="15"/>
  <cols>
    <col min="1" max="1" width="9.140625" style="79"/>
    <col min="2" max="2" width="12.140625" style="79" customWidth="1"/>
    <col min="3" max="6" width="25.7109375" style="79" customWidth="1"/>
    <col min="7" max="7" width="9.7109375" style="79" bestFit="1" customWidth="1"/>
    <col min="8" max="21" width="9.140625" style="79"/>
    <col min="22" max="23" width="9.28515625" style="79" customWidth="1"/>
    <col min="24" max="16384" width="9.140625" style="79"/>
  </cols>
  <sheetData>
    <row r="2" spans="2:17">
      <c r="B2" s="7" t="s">
        <v>3</v>
      </c>
      <c r="J2" s="80"/>
    </row>
    <row r="4" spans="2:17">
      <c r="B4" s="81" t="s">
        <v>76</v>
      </c>
    </row>
    <row r="5" spans="2:17">
      <c r="B5" s="81"/>
      <c r="P5" s="111"/>
    </row>
    <row r="6" spans="2:17">
      <c r="C6" s="177" t="s">
        <v>43</v>
      </c>
      <c r="D6" s="177" t="s">
        <v>44</v>
      </c>
      <c r="E6" s="177" t="s">
        <v>45</v>
      </c>
      <c r="F6" s="177" t="s">
        <v>46</v>
      </c>
      <c r="P6" s="111"/>
      <c r="Q6" s="111"/>
    </row>
    <row r="7" spans="2:17">
      <c r="C7" s="177"/>
      <c r="D7" s="177"/>
      <c r="E7" s="177"/>
      <c r="F7" s="177"/>
      <c r="P7" s="111"/>
      <c r="Q7" s="111"/>
    </row>
    <row r="8" spans="2:17">
      <c r="B8" s="110">
        <v>2019</v>
      </c>
      <c r="C8" s="103">
        <v>12434</v>
      </c>
      <c r="D8" s="101">
        <v>12724</v>
      </c>
      <c r="E8" s="100">
        <v>12792</v>
      </c>
      <c r="F8" s="102">
        <v>12640</v>
      </c>
      <c r="G8" s="170"/>
      <c r="P8" s="111"/>
      <c r="Q8" s="111"/>
    </row>
    <row r="9" spans="2:17">
      <c r="B9" s="110">
        <v>2020</v>
      </c>
      <c r="C9" s="103">
        <v>12587</v>
      </c>
      <c r="D9" s="101">
        <v>11883</v>
      </c>
      <c r="E9" s="100">
        <v>11813</v>
      </c>
      <c r="F9" s="102">
        <v>11331</v>
      </c>
      <c r="G9" s="170"/>
      <c r="P9" s="111"/>
      <c r="Q9" s="111"/>
    </row>
    <row r="10" spans="2:17">
      <c r="B10" s="110">
        <v>2021</v>
      </c>
      <c r="C10" s="103">
        <v>10933</v>
      </c>
      <c r="D10" s="101">
        <v>11147</v>
      </c>
      <c r="E10" s="100">
        <v>11670</v>
      </c>
      <c r="F10" s="102">
        <v>11589</v>
      </c>
      <c r="G10" s="170"/>
      <c r="P10" s="111"/>
      <c r="Q10" s="111"/>
    </row>
    <row r="11" spans="2:17">
      <c r="B11" s="110">
        <v>2022</v>
      </c>
      <c r="C11" s="103">
        <v>11638</v>
      </c>
      <c r="D11" s="101">
        <v>12021</v>
      </c>
      <c r="E11" s="100">
        <v>12195</v>
      </c>
      <c r="F11" s="102">
        <v>12186</v>
      </c>
      <c r="G11" s="170"/>
      <c r="P11" s="111"/>
      <c r="Q11" s="111"/>
    </row>
    <row r="12" spans="2:17">
      <c r="B12" s="110">
        <v>2023</v>
      </c>
      <c r="C12" s="103">
        <v>12402</v>
      </c>
      <c r="D12" s="101">
        <v>12900</v>
      </c>
      <c r="E12" s="100">
        <v>13129</v>
      </c>
      <c r="F12" s="102">
        <v>13111</v>
      </c>
      <c r="G12" s="170"/>
      <c r="P12" s="111"/>
      <c r="Q12" s="111"/>
    </row>
    <row r="13" spans="2:17">
      <c r="B13" s="110">
        <v>2024</v>
      </c>
      <c r="C13" s="103">
        <v>13286</v>
      </c>
      <c r="D13" s="101">
        <v>13774</v>
      </c>
      <c r="E13" s="100">
        <v>13940</v>
      </c>
      <c r="F13" s="102">
        <v>13885</v>
      </c>
      <c r="G13" s="170"/>
      <c r="P13" s="111"/>
      <c r="Q13" s="111"/>
    </row>
    <row r="14" spans="2:17">
      <c r="B14" s="110">
        <v>2025</v>
      </c>
      <c r="C14" s="103">
        <v>14106</v>
      </c>
      <c r="D14" s="101">
        <v>14684</v>
      </c>
      <c r="E14" s="100">
        <v>14911</v>
      </c>
      <c r="F14" s="102">
        <v>13416</v>
      </c>
      <c r="G14" s="170"/>
      <c r="P14" s="111"/>
      <c r="Q14" s="111"/>
    </row>
    <row r="17" spans="1:18">
      <c r="B17" s="81" t="s">
        <v>224</v>
      </c>
    </row>
    <row r="18" spans="1:18" s="82" customFormat="1">
      <c r="B18" s="83" t="s">
        <v>77</v>
      </c>
      <c r="C18" s="62">
        <v>1</v>
      </c>
      <c r="D18" s="63" t="e">
        <f>#REF!/#REF!</f>
        <v>#REF!</v>
      </c>
      <c r="E18" s="63" t="e">
        <f>#REF!/#REF!</f>
        <v>#REF!</v>
      </c>
      <c r="F18" s="63" t="e">
        <f>#REF!/#REF!</f>
        <v>#REF!</v>
      </c>
      <c r="M18" s="111"/>
      <c r="N18" s="111"/>
      <c r="O18" s="111"/>
      <c r="P18" s="79"/>
      <c r="Q18" s="79"/>
      <c r="R18" s="79"/>
    </row>
    <row r="19" spans="1:18" s="82" customFormat="1">
      <c r="B19" s="82" t="s">
        <v>164</v>
      </c>
      <c r="C19" s="62">
        <v>1</v>
      </c>
      <c r="D19" s="63">
        <f t="shared" ref="D19:F19" si="0">D8/C8</f>
        <v>1.0233231462119994</v>
      </c>
      <c r="E19" s="63">
        <f t="shared" si="0"/>
        <v>1.0053442313737819</v>
      </c>
      <c r="F19" s="63">
        <f t="shared" si="0"/>
        <v>0.9881175734834271</v>
      </c>
      <c r="M19" s="111"/>
      <c r="N19" s="111"/>
      <c r="O19" s="111"/>
      <c r="P19" s="79"/>
      <c r="Q19" s="79"/>
      <c r="R19" s="79"/>
    </row>
    <row r="20" spans="1:18" s="82" customFormat="1">
      <c r="B20" s="83" t="s">
        <v>195</v>
      </c>
      <c r="C20" s="62">
        <v>1</v>
      </c>
      <c r="D20" s="63">
        <f t="shared" ref="D20:F20" si="1">D10/C10</f>
        <v>1.0195737674929113</v>
      </c>
      <c r="E20" s="63">
        <f t="shared" si="1"/>
        <v>1.0469184533955325</v>
      </c>
      <c r="F20" s="63">
        <f t="shared" si="1"/>
        <v>0.99305912596401025</v>
      </c>
      <c r="M20" s="111"/>
      <c r="N20" s="111"/>
      <c r="O20" s="111"/>
      <c r="P20" s="79"/>
      <c r="Q20" s="79"/>
      <c r="R20" s="79"/>
    </row>
    <row r="21" spans="1:18">
      <c r="A21" s="82"/>
      <c r="B21" s="82" t="s">
        <v>204</v>
      </c>
      <c r="C21" s="62">
        <v>1</v>
      </c>
      <c r="D21" s="63">
        <f t="shared" ref="D21" si="2">D11/C11</f>
        <v>1.0329094346107579</v>
      </c>
      <c r="E21" s="63">
        <f>E11/D11</f>
        <v>1.0144746693286748</v>
      </c>
      <c r="F21" s="63">
        <f>F11/E11</f>
        <v>0.99926199261992621</v>
      </c>
      <c r="G21" s="82"/>
      <c r="H21" s="80"/>
      <c r="I21" s="80"/>
      <c r="J21" s="80"/>
      <c r="K21" s="80"/>
      <c r="L21" s="80"/>
      <c r="M21" s="111"/>
      <c r="N21" s="111"/>
      <c r="O21" s="111"/>
    </row>
    <row r="22" spans="1:18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111"/>
      <c r="N22" s="111"/>
      <c r="O22" s="111"/>
    </row>
    <row r="23" spans="1:18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111"/>
      <c r="N23" s="111"/>
      <c r="O23" s="111"/>
    </row>
    <row r="24" spans="1:18">
      <c r="A24" s="80"/>
      <c r="B24" s="80"/>
      <c r="C24" s="80"/>
      <c r="D24" s="80"/>
      <c r="E24" s="80"/>
      <c r="F24" s="80"/>
      <c r="G24" s="80"/>
      <c r="H24" s="82"/>
      <c r="I24" s="84" t="s">
        <v>7</v>
      </c>
      <c r="J24" s="84" t="s">
        <v>8</v>
      </c>
      <c r="K24" s="84" t="s">
        <v>9</v>
      </c>
      <c r="L24" s="84" t="s">
        <v>10</v>
      </c>
      <c r="M24" s="112"/>
      <c r="N24" s="111"/>
      <c r="O24" s="111"/>
    </row>
    <row r="25" spans="1:18">
      <c r="A25" s="80"/>
      <c r="B25" s="80"/>
      <c r="C25" s="80"/>
      <c r="D25" s="80"/>
      <c r="E25" s="80"/>
      <c r="F25" s="80"/>
      <c r="G25" s="80"/>
      <c r="H25" s="82"/>
      <c r="I25" s="82">
        <v>10981</v>
      </c>
      <c r="J25" s="82">
        <v>11174</v>
      </c>
      <c r="K25" s="82">
        <v>11123</v>
      </c>
      <c r="L25" s="82">
        <v>10900</v>
      </c>
      <c r="M25" s="111"/>
      <c r="N25" s="111"/>
      <c r="O25" s="111"/>
    </row>
    <row r="26" spans="1:18">
      <c r="A26" s="80"/>
      <c r="B26" s="80"/>
      <c r="C26" s="80"/>
      <c r="D26" s="80"/>
      <c r="E26" s="80"/>
      <c r="F26" s="80"/>
      <c r="G26" s="80"/>
      <c r="H26" s="82"/>
      <c r="I26" s="82"/>
      <c r="J26" s="82" t="str">
        <f>CONCATENATE(J24,"/",I24)</f>
        <v>Q2 2017/Q1 2017</v>
      </c>
      <c r="K26" s="82" t="str">
        <f>CONCATENATE(K24,"/",J24)</f>
        <v>Q3 2017/Q2 2017</v>
      </c>
      <c r="L26" s="82" t="str">
        <f>CONCATENATE(L24,"/",K24)</f>
        <v>Q4 2017/Q3 2017</v>
      </c>
      <c r="M26" s="111"/>
      <c r="N26" s="111"/>
      <c r="O26" s="111"/>
    </row>
    <row r="27" spans="1:18">
      <c r="A27" s="80"/>
      <c r="B27" s="80"/>
      <c r="C27" s="80"/>
      <c r="D27" s="80"/>
      <c r="E27" s="80"/>
      <c r="F27" s="80"/>
      <c r="G27" s="80"/>
      <c r="H27" s="82"/>
      <c r="I27" s="85">
        <v>1</v>
      </c>
      <c r="J27" s="86">
        <f>J25/I25</f>
        <v>1.0175758127675074</v>
      </c>
      <c r="K27" s="86">
        <f>K25/J25</f>
        <v>0.99543583318417761</v>
      </c>
      <c r="L27" s="86">
        <f>L25/K25</f>
        <v>0.97995145194641731</v>
      </c>
      <c r="M27" s="113"/>
      <c r="N27" s="111"/>
      <c r="O27" s="111"/>
    </row>
    <row r="28" spans="1:18">
      <c r="A28" s="80"/>
      <c r="B28" s="80"/>
      <c r="C28" s="80"/>
      <c r="D28" s="80"/>
      <c r="E28" s="80"/>
      <c r="F28" s="80"/>
      <c r="G28" s="80"/>
      <c r="H28" s="82"/>
      <c r="I28" s="82">
        <f>I25/4*3</f>
        <v>8235.75</v>
      </c>
      <c r="J28" s="82">
        <f>J25/4*3</f>
        <v>8380.5</v>
      </c>
      <c r="K28" s="82">
        <f>K25/4*3</f>
        <v>8342.25</v>
      </c>
      <c r="L28" s="82">
        <f>L25/4*3</f>
        <v>8175</v>
      </c>
      <c r="M28" s="111"/>
      <c r="N28" s="111"/>
      <c r="O28" s="111"/>
    </row>
    <row r="29" spans="1:18">
      <c r="A29" s="80"/>
      <c r="B29" s="80"/>
      <c r="C29" s="80"/>
      <c r="D29" s="80"/>
      <c r="E29" s="80"/>
      <c r="F29" s="80"/>
      <c r="G29" s="80"/>
      <c r="H29" s="82"/>
      <c r="I29" s="82"/>
      <c r="J29" s="82"/>
      <c r="K29" s="82"/>
      <c r="L29" s="82"/>
      <c r="M29" s="111"/>
      <c r="N29" s="111"/>
      <c r="O29" s="111"/>
    </row>
    <row r="30" spans="1:18">
      <c r="A30" s="80"/>
      <c r="B30" s="80"/>
      <c r="C30" s="80"/>
      <c r="D30" s="80"/>
      <c r="E30" s="80"/>
      <c r="F30" s="80"/>
      <c r="G30" s="80"/>
      <c r="H30" s="82"/>
      <c r="I30" s="82"/>
      <c r="J30" s="82"/>
      <c r="K30" s="82"/>
      <c r="L30" s="82"/>
      <c r="M30" s="111"/>
      <c r="N30" s="111"/>
      <c r="O30" s="111"/>
    </row>
    <row r="31" spans="1:18">
      <c r="A31" s="80"/>
      <c r="B31" s="80"/>
      <c r="C31" s="80"/>
      <c r="D31" s="80"/>
      <c r="E31" s="80"/>
      <c r="F31" s="80"/>
      <c r="G31" s="80"/>
      <c r="H31" s="82"/>
      <c r="I31" s="82"/>
      <c r="J31" s="82"/>
      <c r="K31" s="82"/>
      <c r="L31" s="82"/>
      <c r="M31" s="111"/>
      <c r="N31" s="111"/>
      <c r="O31" s="111"/>
    </row>
    <row r="32" spans="1:18">
      <c r="A32" s="80"/>
      <c r="B32" s="80"/>
      <c r="C32" s="80"/>
      <c r="D32" s="80"/>
      <c r="E32" s="80"/>
      <c r="F32" s="80"/>
      <c r="G32" s="80"/>
      <c r="H32" s="82"/>
      <c r="I32" s="82"/>
      <c r="J32" s="82"/>
      <c r="K32" s="82"/>
      <c r="L32" s="82"/>
      <c r="M32" s="111"/>
      <c r="N32" s="111"/>
      <c r="O32" s="111"/>
    </row>
    <row r="33" spans="1:15">
      <c r="A33" s="80"/>
      <c r="B33" s="80"/>
      <c r="C33" s="80"/>
      <c r="D33" s="80"/>
      <c r="E33" s="80"/>
      <c r="F33" s="80"/>
      <c r="G33" s="80"/>
      <c r="H33" s="82"/>
      <c r="I33" s="82"/>
      <c r="J33" s="82"/>
      <c r="K33" s="82"/>
      <c r="L33" s="82"/>
      <c r="M33" s="111"/>
      <c r="N33" s="111"/>
      <c r="O33" s="111"/>
    </row>
    <row r="34" spans="1:15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111"/>
      <c r="N34" s="111"/>
      <c r="O34" s="111"/>
    </row>
    <row r="35" spans="1:1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111"/>
      <c r="N35" s="111"/>
      <c r="O35" s="111"/>
    </row>
    <row r="36" spans="1:1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111"/>
      <c r="N36" s="111"/>
      <c r="O36" s="111"/>
    </row>
    <row r="37" spans="1:15">
      <c r="A37" s="80"/>
      <c r="B37" s="80"/>
      <c r="C37" s="80"/>
      <c r="D37" s="80"/>
      <c r="E37" s="80"/>
      <c r="F37" s="80"/>
      <c r="M37" s="111"/>
      <c r="N37" s="111"/>
      <c r="O37" s="111"/>
    </row>
    <row r="38" spans="1:15">
      <c r="A38" s="80"/>
      <c r="B38" s="80"/>
      <c r="C38" s="80"/>
      <c r="D38" s="80"/>
      <c r="E38" s="80"/>
      <c r="F38" s="80"/>
    </row>
    <row r="39" spans="1:15">
      <c r="A39" s="80"/>
      <c r="B39" s="80"/>
      <c r="C39" s="80"/>
      <c r="D39" s="80"/>
      <c r="E39" s="80"/>
      <c r="F39" s="80"/>
    </row>
    <row r="40" spans="1:15">
      <c r="A40" s="80"/>
      <c r="B40" s="80"/>
      <c r="C40" s="80"/>
      <c r="D40" s="80"/>
      <c r="E40" s="80"/>
      <c r="F40" s="80"/>
    </row>
    <row r="41" spans="1:15">
      <c r="A41" s="80"/>
      <c r="B41" s="80"/>
      <c r="C41" s="80"/>
      <c r="D41" s="80"/>
      <c r="E41" s="80"/>
      <c r="F41" s="80"/>
    </row>
  </sheetData>
  <sheetProtection algorithmName="SHA-512" hashValue="xXhMcp33wG3xO03I8uwwKiXVpJEtfcyBxVbjjj6YvQ/5VtHs0D4ta8jNSBnwZTgYmbR6rV22THAp/x1PEj2OxQ==" saltValue="rwCiUvYSZBR5cu/Fo6SnhQ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7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A39"/>
  <sheetViews>
    <sheetView showGridLines="0" zoomScale="85" zoomScaleNormal="85" workbookViewId="0">
      <selection activeCell="V10" sqref="V10"/>
    </sheetView>
  </sheetViews>
  <sheetFormatPr defaultColWidth="9.140625" defaultRowHeight="15"/>
  <cols>
    <col min="1" max="1" width="9.140625" style="79"/>
    <col min="2" max="2" width="12.140625" style="79" customWidth="1"/>
    <col min="3" max="9" width="13.7109375" style="79" customWidth="1"/>
    <col min="10" max="10" width="13.5703125" style="79" bestFit="1" customWidth="1"/>
    <col min="11" max="11" width="10" style="79" customWidth="1"/>
    <col min="12" max="18" width="13.7109375" style="79" customWidth="1"/>
    <col min="19" max="19" width="10.85546875" style="79" bestFit="1" customWidth="1"/>
    <col min="20" max="20" width="13.5703125" style="79" bestFit="1" customWidth="1"/>
    <col min="21" max="21" width="9.85546875" style="79" customWidth="1"/>
    <col min="22" max="22" width="9.140625" style="79"/>
    <col min="23" max="23" width="9.28515625" style="79" customWidth="1"/>
    <col min="24" max="24" width="9.140625" style="79"/>
    <col min="25" max="26" width="13.140625" style="79" bestFit="1" customWidth="1"/>
    <col min="27" max="16384" width="9.140625" style="79"/>
  </cols>
  <sheetData>
    <row r="2" spans="1:27">
      <c r="B2" s="7" t="s">
        <v>3</v>
      </c>
    </row>
    <row r="4" spans="1:27">
      <c r="B4" s="81" t="s">
        <v>232</v>
      </c>
      <c r="K4" s="81" t="s">
        <v>226</v>
      </c>
    </row>
    <row r="5" spans="1:27">
      <c r="B5" s="81"/>
      <c r="C5" s="151"/>
      <c r="D5" s="151"/>
      <c r="E5" s="151"/>
      <c r="F5" s="151"/>
      <c r="G5" s="151"/>
      <c r="H5" s="151"/>
      <c r="I5" s="151"/>
    </row>
    <row r="6" spans="1:27" s="82" customFormat="1">
      <c r="B6" s="1"/>
      <c r="C6" s="178">
        <v>2019</v>
      </c>
      <c r="D6" s="178">
        <v>2020</v>
      </c>
      <c r="E6" s="178">
        <v>2021</v>
      </c>
      <c r="F6" s="178">
        <v>2022</v>
      </c>
      <c r="G6" s="178">
        <v>2023</v>
      </c>
      <c r="H6" s="178">
        <v>2024</v>
      </c>
      <c r="I6" s="178">
        <v>2025</v>
      </c>
      <c r="J6" s="152"/>
      <c r="K6" s="1"/>
      <c r="L6" s="178">
        <v>2019</v>
      </c>
      <c r="M6" s="178">
        <v>2020</v>
      </c>
      <c r="N6" s="178">
        <v>2021</v>
      </c>
      <c r="O6" s="178">
        <v>2022</v>
      </c>
      <c r="P6" s="178">
        <v>2023</v>
      </c>
      <c r="Q6" s="178">
        <v>2024</v>
      </c>
      <c r="R6" s="178">
        <v>2025</v>
      </c>
      <c r="S6" s="152"/>
      <c r="T6" s="152"/>
      <c r="U6" s="152"/>
      <c r="V6" s="132"/>
      <c r="W6" s="128"/>
      <c r="X6" s="95"/>
      <c r="Y6" s="95"/>
      <c r="Z6" s="129"/>
    </row>
    <row r="7" spans="1:27" s="82" customFormat="1">
      <c r="B7" s="1"/>
      <c r="C7" s="179"/>
      <c r="D7" s="179"/>
      <c r="E7" s="179"/>
      <c r="F7" s="179"/>
      <c r="G7" s="179"/>
      <c r="H7" s="179" t="s">
        <v>43</v>
      </c>
      <c r="I7" s="179" t="s">
        <v>43</v>
      </c>
      <c r="J7" s="152" t="s">
        <v>44</v>
      </c>
      <c r="K7" s="1"/>
      <c r="L7" s="179"/>
      <c r="M7" s="179"/>
      <c r="N7" s="179"/>
      <c r="O7" s="179"/>
      <c r="P7" s="179"/>
      <c r="Q7" s="179" t="s">
        <v>43</v>
      </c>
      <c r="R7" s="179" t="s">
        <v>43</v>
      </c>
      <c r="S7" s="152"/>
      <c r="T7" s="152"/>
      <c r="U7" s="152"/>
      <c r="V7" s="132"/>
      <c r="W7" s="127"/>
      <c r="X7"/>
      <c r="Y7"/>
      <c r="Z7" s="129"/>
    </row>
    <row r="8" spans="1:27" s="82" customFormat="1">
      <c r="B8" s="94" t="s">
        <v>215</v>
      </c>
      <c r="C8" s="88">
        <v>2597215</v>
      </c>
      <c r="D8" s="88">
        <v>509533</v>
      </c>
      <c r="E8" s="88">
        <v>1536235</v>
      </c>
      <c r="F8" s="88">
        <v>2153054</v>
      </c>
      <c r="G8" s="88">
        <v>2594229</v>
      </c>
      <c r="H8" s="88">
        <v>3031194</v>
      </c>
      <c r="I8" s="88">
        <v>3375957</v>
      </c>
      <c r="J8" s="149"/>
      <c r="K8" s="94" t="s">
        <v>215</v>
      </c>
      <c r="L8" s="88">
        <v>17996</v>
      </c>
      <c r="M8" s="88">
        <v>5873</v>
      </c>
      <c r="N8" s="88">
        <v>6579</v>
      </c>
      <c r="O8" s="88">
        <v>16558</v>
      </c>
      <c r="P8" s="88">
        <v>25742</v>
      </c>
      <c r="Q8" s="88">
        <v>10842</v>
      </c>
      <c r="R8" s="88">
        <v>14818</v>
      </c>
      <c r="S8" s="149"/>
      <c r="T8" s="149"/>
      <c r="U8" s="149"/>
      <c r="V8" s="132"/>
      <c r="W8" s="127"/>
      <c r="X8"/>
      <c r="Y8"/>
      <c r="Z8" s="129"/>
      <c r="AA8" s="132"/>
    </row>
    <row r="9" spans="1:27" s="82" customFormat="1">
      <c r="B9" s="94" t="s">
        <v>216</v>
      </c>
      <c r="C9" s="89">
        <v>7746784</v>
      </c>
      <c r="D9" s="89">
        <v>1076802</v>
      </c>
      <c r="E9" s="89">
        <v>4070915</v>
      </c>
      <c r="F9" s="89">
        <v>6298990</v>
      </c>
      <c r="G9" s="89">
        <v>7565357</v>
      </c>
      <c r="H9" s="89">
        <v>8755593</v>
      </c>
      <c r="I9" s="89">
        <v>9623013</v>
      </c>
      <c r="J9" s="149"/>
      <c r="K9" s="94" t="s">
        <v>216</v>
      </c>
      <c r="L9" s="89">
        <v>38911</v>
      </c>
      <c r="M9" s="89">
        <v>12132</v>
      </c>
      <c r="N9" s="89">
        <v>18304</v>
      </c>
      <c r="O9" s="89">
        <v>42478</v>
      </c>
      <c r="P9" s="89">
        <v>78010</v>
      </c>
      <c r="Q9" s="89">
        <v>44844</v>
      </c>
      <c r="R9" s="89">
        <v>61197</v>
      </c>
      <c r="S9" s="149"/>
      <c r="T9" s="149"/>
      <c r="U9" s="149"/>
      <c r="V9" s="132"/>
      <c r="W9" s="132"/>
      <c r="X9" s="132"/>
      <c r="Y9" s="132"/>
      <c r="Z9" s="132"/>
    </row>
    <row r="10" spans="1:27">
      <c r="A10" s="80"/>
      <c r="B10" s="80"/>
      <c r="C10" s="134"/>
      <c r="D10" s="134"/>
      <c r="E10" s="134"/>
      <c r="F10" s="134"/>
      <c r="G10" s="134"/>
      <c r="H10" s="134"/>
      <c r="I10" s="134"/>
      <c r="J10" s="134"/>
      <c r="K10" s="82"/>
      <c r="L10" s="139"/>
      <c r="M10" s="139"/>
      <c r="N10" s="139"/>
      <c r="O10" s="139"/>
      <c r="P10" s="139"/>
      <c r="Q10" s="139"/>
      <c r="R10" s="139"/>
      <c r="S10" s="139"/>
      <c r="W10" s="127"/>
      <c r="X10"/>
      <c r="Y10"/>
      <c r="Z10" s="129"/>
    </row>
    <row r="11" spans="1:27">
      <c r="A11" s="80"/>
      <c r="B11" s="80"/>
      <c r="C11" s="134"/>
      <c r="D11" s="134"/>
      <c r="E11" s="134"/>
      <c r="F11" s="134"/>
      <c r="G11" s="134"/>
      <c r="H11" s="134"/>
      <c r="I11" s="134"/>
      <c r="J11" s="134"/>
      <c r="K11" s="82"/>
      <c r="L11" s="82"/>
      <c r="M11" s="82"/>
      <c r="N11" s="82"/>
      <c r="O11" s="82"/>
      <c r="P11" s="82"/>
      <c r="Q11" s="82"/>
      <c r="R11" s="82"/>
      <c r="W11" s="128"/>
      <c r="X11" s="95"/>
      <c r="Y11" s="95"/>
      <c r="Z11" s="129"/>
    </row>
    <row r="12" spans="1:27">
      <c r="A12" s="80"/>
      <c r="B12" s="81" t="s">
        <v>233</v>
      </c>
      <c r="C12" s="80"/>
      <c r="D12" s="80"/>
      <c r="E12" s="80"/>
      <c r="F12" s="80"/>
      <c r="G12" s="80"/>
      <c r="H12" s="80"/>
      <c r="I12" s="80"/>
      <c r="J12" s="82"/>
      <c r="K12" s="81" t="s">
        <v>234</v>
      </c>
      <c r="L12" s="82"/>
      <c r="M12" s="82"/>
      <c r="N12" s="82"/>
      <c r="O12" s="82"/>
      <c r="P12" s="82"/>
      <c r="Q12" s="82"/>
      <c r="R12" s="82"/>
      <c r="W12" s="127"/>
      <c r="X12"/>
      <c r="Y12"/>
      <c r="Z12" s="129"/>
    </row>
    <row r="13" spans="1:27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127"/>
      <c r="X13"/>
      <c r="Y13"/>
      <c r="Z13" s="129"/>
    </row>
    <row r="14" spans="1:27">
      <c r="A14" s="132"/>
      <c r="B14" s="133"/>
      <c r="C14" s="133"/>
      <c r="D14" s="133"/>
      <c r="E14" s="133"/>
      <c r="F14" s="133"/>
      <c r="G14" s="133"/>
      <c r="H14" s="133"/>
      <c r="I14" s="133"/>
      <c r="J14" s="132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127"/>
      <c r="X14"/>
      <c r="Y14"/>
      <c r="Z14" s="129"/>
    </row>
    <row r="15" spans="1:27">
      <c r="A15" s="132"/>
      <c r="B15" s="139"/>
      <c r="C15" s="139"/>
      <c r="D15" s="139"/>
      <c r="E15" s="139"/>
      <c r="F15" s="139"/>
      <c r="G15" s="139"/>
      <c r="H15" s="139"/>
      <c r="I15" s="139"/>
      <c r="J15" s="139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128"/>
      <c r="X15" s="95"/>
      <c r="Y15" s="95"/>
      <c r="Z15" s="129"/>
    </row>
    <row r="16" spans="1:27">
      <c r="A16" s="132"/>
      <c r="B16" s="139"/>
      <c r="C16" s="140">
        <v>2019</v>
      </c>
      <c r="D16" s="140">
        <v>2020</v>
      </c>
      <c r="E16" s="140">
        <v>2021</v>
      </c>
      <c r="F16" s="140">
        <v>2022</v>
      </c>
      <c r="G16" s="140">
        <v>2023</v>
      </c>
      <c r="H16" s="140">
        <v>2024</v>
      </c>
      <c r="I16" s="140">
        <v>2025</v>
      </c>
      <c r="K16" s="80"/>
      <c r="L16" s="80">
        <f>L6</f>
        <v>2019</v>
      </c>
      <c r="M16" s="80">
        <v>2020</v>
      </c>
      <c r="N16" s="80">
        <f>N6</f>
        <v>2021</v>
      </c>
      <c r="O16" s="80">
        <f>O6</f>
        <v>2022</v>
      </c>
      <c r="P16" s="80">
        <f>P6</f>
        <v>2023</v>
      </c>
      <c r="Q16" s="80">
        <f>Q6</f>
        <v>2024</v>
      </c>
      <c r="R16" s="80">
        <v>2025</v>
      </c>
      <c r="S16" s="80"/>
      <c r="T16" s="80"/>
      <c r="U16" s="127"/>
      <c r="V16"/>
      <c r="W16"/>
      <c r="X16" s="129"/>
    </row>
    <row r="17" spans="1:26">
      <c r="A17" s="132"/>
      <c r="B17" s="139" t="s">
        <v>215</v>
      </c>
      <c r="C17" s="141">
        <f t="shared" ref="C17:H18" si="0">C8</f>
        <v>2597215</v>
      </c>
      <c r="D17" s="141">
        <f t="shared" si="0"/>
        <v>509533</v>
      </c>
      <c r="E17" s="141">
        <f t="shared" si="0"/>
        <v>1536235</v>
      </c>
      <c r="F17" s="141">
        <f t="shared" si="0"/>
        <v>2153054</v>
      </c>
      <c r="G17" s="141">
        <f t="shared" si="0"/>
        <v>2594229</v>
      </c>
      <c r="H17" s="141">
        <f t="shared" si="0"/>
        <v>3031194</v>
      </c>
      <c r="I17" s="141">
        <f>SUM(I8:I8)</f>
        <v>3375957</v>
      </c>
      <c r="K17" s="80" t="s">
        <v>215</v>
      </c>
      <c r="L17" s="134">
        <f t="shared" ref="L17:Q18" si="1">L8</f>
        <v>17996</v>
      </c>
      <c r="M17" s="134">
        <f t="shared" si="1"/>
        <v>5873</v>
      </c>
      <c r="N17" s="134">
        <f t="shared" si="1"/>
        <v>6579</v>
      </c>
      <c r="O17" s="134">
        <f t="shared" si="1"/>
        <v>16558</v>
      </c>
      <c r="P17" s="134">
        <f t="shared" si="1"/>
        <v>25742</v>
      </c>
      <c r="Q17" s="134">
        <f t="shared" si="1"/>
        <v>10842</v>
      </c>
      <c r="R17" s="134">
        <f>SUM(R8:R8)</f>
        <v>14818</v>
      </c>
      <c r="S17" s="80"/>
      <c r="T17" s="80"/>
      <c r="U17" s="127"/>
      <c r="V17"/>
      <c r="W17"/>
      <c r="X17" s="129"/>
    </row>
    <row r="18" spans="1:26">
      <c r="A18" s="132"/>
      <c r="B18" s="139" t="s">
        <v>216</v>
      </c>
      <c r="C18" s="142">
        <f t="shared" si="0"/>
        <v>7746784</v>
      </c>
      <c r="D18" s="142">
        <f t="shared" si="0"/>
        <v>1076802</v>
      </c>
      <c r="E18" s="142">
        <f t="shared" si="0"/>
        <v>4070915</v>
      </c>
      <c r="F18" s="142">
        <f t="shared" si="0"/>
        <v>6298990</v>
      </c>
      <c r="G18" s="142">
        <f t="shared" si="0"/>
        <v>7565357</v>
      </c>
      <c r="H18" s="142">
        <f t="shared" si="0"/>
        <v>8755593</v>
      </c>
      <c r="I18" s="141">
        <f>SUM(I9:I9)</f>
        <v>9623013</v>
      </c>
      <c r="K18" s="80" t="s">
        <v>216</v>
      </c>
      <c r="L18" s="134">
        <f t="shared" si="1"/>
        <v>38911</v>
      </c>
      <c r="M18" s="134">
        <f t="shared" si="1"/>
        <v>12132</v>
      </c>
      <c r="N18" s="134">
        <f t="shared" si="1"/>
        <v>18304</v>
      </c>
      <c r="O18" s="134">
        <f t="shared" si="1"/>
        <v>42478</v>
      </c>
      <c r="P18" s="134">
        <f t="shared" si="1"/>
        <v>78010</v>
      </c>
      <c r="Q18" s="134">
        <f t="shared" si="1"/>
        <v>44844</v>
      </c>
      <c r="R18" s="134">
        <f>SUM(R9:R9)</f>
        <v>61197</v>
      </c>
      <c r="S18" s="80"/>
      <c r="T18" s="80"/>
      <c r="U18" s="127"/>
      <c r="V18"/>
      <c r="W18"/>
      <c r="X18" s="129"/>
    </row>
    <row r="19" spans="1:26">
      <c r="A19" s="132"/>
      <c r="B19" s="139"/>
      <c r="C19" s="139"/>
      <c r="D19" s="139"/>
      <c r="E19" s="139"/>
      <c r="F19" s="139"/>
      <c r="G19" s="139"/>
      <c r="H19" s="139"/>
      <c r="I19" s="139"/>
      <c r="K19" s="139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127"/>
      <c r="X19"/>
      <c r="Y19"/>
      <c r="Z19" s="129"/>
    </row>
    <row r="20" spans="1:26">
      <c r="A20" s="132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128"/>
      <c r="X20" s="95"/>
      <c r="Y20" s="95"/>
      <c r="Z20" s="129"/>
    </row>
    <row r="21" spans="1:26">
      <c r="A21" s="132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127"/>
      <c r="X21"/>
      <c r="Y21"/>
      <c r="Z21" s="129"/>
    </row>
    <row r="22" spans="1:26"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127"/>
      <c r="X22"/>
      <c r="Y22"/>
      <c r="Z22" s="129"/>
    </row>
    <row r="23" spans="1:26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127"/>
      <c r="X23"/>
      <c r="Y23"/>
      <c r="Z23" s="129"/>
    </row>
    <row r="24" spans="1:26"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127"/>
      <c r="X24"/>
      <c r="Y24"/>
      <c r="Z24" s="129"/>
    </row>
    <row r="25" spans="1:26"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128"/>
      <c r="X25" s="95"/>
      <c r="Y25" s="95"/>
      <c r="Z25" s="129"/>
    </row>
    <row r="26" spans="1:26"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127"/>
      <c r="X26"/>
      <c r="Y26"/>
      <c r="Z26" s="129"/>
    </row>
    <row r="27" spans="1:26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127"/>
      <c r="X27"/>
      <c r="Y27"/>
      <c r="Z27" s="129"/>
    </row>
    <row r="28" spans="1:26"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127"/>
      <c r="X28"/>
      <c r="Y28"/>
      <c r="Z28" s="129"/>
    </row>
    <row r="29" spans="1:26"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127"/>
      <c r="X29"/>
      <c r="Y29"/>
      <c r="Z29" s="129"/>
    </row>
    <row r="30" spans="1:26"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</row>
    <row r="31" spans="1:26"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</row>
    <row r="32" spans="1:26">
      <c r="A32" s="99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</row>
    <row r="33" spans="1:22">
      <c r="A33" s="99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</row>
    <row r="34" spans="1:22">
      <c r="A34" s="99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</row>
    <row r="37" spans="1:22">
      <c r="A37" s="99"/>
    </row>
    <row r="38" spans="1:22">
      <c r="A38" s="99"/>
    </row>
    <row r="39" spans="1:22">
      <c r="A39" s="99"/>
    </row>
  </sheetData>
  <sheetProtection algorithmName="SHA-512" hashValue="SVWLKksmGkftzbxk4VWpo9YV3drGrdXj61lgLt1DV2QsrElsCn8me+QZh5LFzNS3MC+KACrO9/PgGCc/mqDpow==" saltValue="cY5X+NhS/gxFLHaAWCQ3pA==" spinCount="100000" sheet="1" objects="1" scenarios="1" formatCells="0" formatColumns="0" formatRows="0" insertColumns="0" insertRows="0" insertHyperlinks="0" deleteColumns="0" deleteRows="0" sort="0" autoFilter="0" pivotTables="0"/>
  <mergeCells count="14">
    <mergeCell ref="R6:R7"/>
    <mergeCell ref="M6:M7"/>
    <mergeCell ref="Q6:Q7"/>
    <mergeCell ref="N6:N7"/>
    <mergeCell ref="O6:O7"/>
    <mergeCell ref="P6:P7"/>
    <mergeCell ref="C6:C7"/>
    <mergeCell ref="E6:E7"/>
    <mergeCell ref="F6:F7"/>
    <mergeCell ref="G6:G7"/>
    <mergeCell ref="L6:L7"/>
    <mergeCell ref="D6:D7"/>
    <mergeCell ref="H6:H7"/>
    <mergeCell ref="I6:I7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50"/>
  <sheetViews>
    <sheetView showGridLines="0" topLeftCell="A13" zoomScale="85" zoomScaleNormal="85" workbookViewId="0">
      <selection activeCell="J25" sqref="J25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11" width="12.7109375" style="8" customWidth="1"/>
    <col min="12" max="12" width="13.5703125" style="8" bestFit="1" customWidth="1"/>
    <col min="13" max="13" width="14.28515625" style="8" customWidth="1"/>
    <col min="14" max="14" width="12.42578125" style="8" bestFit="1" customWidth="1"/>
    <col min="15" max="15" width="13.42578125" style="8" customWidth="1"/>
    <col min="16" max="18" width="13.5703125" style="8" customWidth="1"/>
    <col min="19" max="19" width="12.5703125" style="8" customWidth="1"/>
    <col min="20" max="20" width="13.5703125" style="8" customWidth="1"/>
    <col min="21" max="21" width="12.5703125" style="8" customWidth="1"/>
    <col min="22" max="22" width="13.5703125" style="8" customWidth="1"/>
    <col min="23" max="23" width="12.5703125" style="8" customWidth="1"/>
    <col min="24" max="24" width="11.28515625" style="8" customWidth="1"/>
    <col min="25" max="25" width="12.28515625" style="8" customWidth="1"/>
    <col min="26" max="26" width="12.42578125" style="8" bestFit="1" customWidth="1"/>
    <col min="27" max="28" width="11.28515625" style="8" bestFit="1" customWidth="1"/>
    <col min="29" max="29" width="12.42578125" style="8" bestFit="1" customWidth="1"/>
    <col min="30" max="30" width="12.140625" style="8" bestFit="1" customWidth="1"/>
    <col min="31" max="31" width="12.140625" style="8" customWidth="1"/>
    <col min="32" max="32" width="11.28515625" style="8" bestFit="1" customWidth="1"/>
    <col min="33" max="33" width="11.140625" style="8" customWidth="1"/>
    <col min="34" max="16384" width="9.140625" style="8"/>
  </cols>
  <sheetData>
    <row r="1" spans="2:36">
      <c r="E1" s="37"/>
      <c r="F1" s="37"/>
      <c r="G1" s="37"/>
      <c r="H1" s="37"/>
      <c r="I1" s="37"/>
      <c r="J1" s="37"/>
      <c r="K1" s="37"/>
      <c r="L1" s="37"/>
      <c r="AI1" s="60"/>
    </row>
    <row r="2" spans="2:36">
      <c r="B2" s="7" t="s">
        <v>3</v>
      </c>
      <c r="E2" s="37"/>
      <c r="F2" s="37"/>
      <c r="G2" s="37"/>
      <c r="H2" s="37"/>
      <c r="I2" s="37"/>
      <c r="J2" s="37"/>
      <c r="K2" s="37"/>
      <c r="L2" s="37"/>
      <c r="AH2" s="60"/>
      <c r="AI2" s="60"/>
      <c r="AJ2" s="60"/>
    </row>
    <row r="3" spans="2:36">
      <c r="AH3" s="60"/>
      <c r="AI3" s="60"/>
      <c r="AJ3" s="60"/>
    </row>
    <row r="4" spans="2:36">
      <c r="C4" s="9" t="s">
        <v>236</v>
      </c>
      <c r="H4" s="37"/>
      <c r="L4" s="37"/>
      <c r="P4" s="37"/>
      <c r="S4" s="37"/>
      <c r="X4" s="60"/>
      <c r="Y4" s="60"/>
      <c r="Z4" s="60"/>
    </row>
    <row r="5" spans="2:36">
      <c r="C5" s="9"/>
      <c r="E5" s="37"/>
      <c r="F5" s="37"/>
      <c r="G5" s="37"/>
      <c r="H5" s="37"/>
      <c r="I5" s="37"/>
      <c r="J5" s="37"/>
      <c r="K5" s="37"/>
      <c r="L5" s="37"/>
      <c r="P5" s="37"/>
      <c r="S5" s="37"/>
      <c r="X5" s="60"/>
      <c r="Y5" s="60"/>
      <c r="Z5" s="60"/>
    </row>
    <row r="6" spans="2:36">
      <c r="D6" s="1"/>
      <c r="E6" s="178">
        <v>2019</v>
      </c>
      <c r="F6" s="178">
        <v>2020</v>
      </c>
      <c r="G6" s="178">
        <v>2021</v>
      </c>
      <c r="H6" s="178">
        <v>2022</v>
      </c>
      <c r="I6" s="178">
        <v>2023</v>
      </c>
      <c r="J6" s="178">
        <v>2024</v>
      </c>
      <c r="K6" s="178">
        <v>2025</v>
      </c>
      <c r="L6" s="181"/>
      <c r="M6" s="182"/>
    </row>
    <row r="7" spans="2:36">
      <c r="D7" s="1"/>
      <c r="E7" s="179"/>
      <c r="F7" s="179"/>
      <c r="G7" s="179"/>
      <c r="H7" s="179"/>
      <c r="I7" s="179"/>
      <c r="J7" s="179" t="s">
        <v>43</v>
      </c>
      <c r="K7" s="179" t="s">
        <v>43</v>
      </c>
      <c r="L7" s="181"/>
      <c r="M7" s="182"/>
      <c r="P7" s="27"/>
      <c r="Q7" s="27"/>
      <c r="R7" s="27"/>
      <c r="S7" s="27"/>
      <c r="T7" s="27"/>
      <c r="U7" s="27"/>
    </row>
    <row r="8" spans="2:36" ht="15" customHeight="1">
      <c r="C8" s="180" t="s">
        <v>21</v>
      </c>
      <c r="D8" s="94" t="s">
        <v>11</v>
      </c>
      <c r="E8" s="88">
        <v>1231817</v>
      </c>
      <c r="F8" s="88">
        <v>505572</v>
      </c>
      <c r="G8" s="88">
        <v>851678</v>
      </c>
      <c r="H8" s="88">
        <v>1195576</v>
      </c>
      <c r="I8" s="88">
        <v>1590796</v>
      </c>
      <c r="J8" s="88">
        <v>1943503</v>
      </c>
      <c r="K8" s="88">
        <v>2173741</v>
      </c>
      <c r="L8" s="149"/>
      <c r="M8" s="149"/>
      <c r="N8" s="37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</row>
    <row r="9" spans="2:36">
      <c r="C9" s="180"/>
      <c r="D9" s="94" t="s">
        <v>12</v>
      </c>
      <c r="E9" s="89">
        <v>114884</v>
      </c>
      <c r="F9" s="89">
        <v>35765</v>
      </c>
      <c r="G9" s="89">
        <v>56148</v>
      </c>
      <c r="H9" s="89">
        <v>110128</v>
      </c>
      <c r="I9" s="89">
        <v>139156</v>
      </c>
      <c r="J9" s="89">
        <v>157736</v>
      </c>
      <c r="K9" s="89">
        <v>190293</v>
      </c>
      <c r="L9" s="149"/>
      <c r="M9" s="149"/>
      <c r="N9" s="37"/>
    </row>
    <row r="10" spans="2:36">
      <c r="C10" s="180"/>
      <c r="D10" s="94" t="s">
        <v>13</v>
      </c>
      <c r="E10" s="89">
        <v>6264</v>
      </c>
      <c r="F10" s="89">
        <v>2039</v>
      </c>
      <c r="G10" s="89">
        <v>3455</v>
      </c>
      <c r="H10" s="89">
        <v>7471</v>
      </c>
      <c r="I10" s="89">
        <v>10313</v>
      </c>
      <c r="J10" s="89">
        <v>12924</v>
      </c>
      <c r="K10" s="89">
        <v>17702</v>
      </c>
      <c r="L10" s="149"/>
      <c r="M10" s="149"/>
      <c r="N10" s="37"/>
    </row>
    <row r="11" spans="2:36">
      <c r="C11" s="180"/>
      <c r="D11" s="94" t="s">
        <v>14</v>
      </c>
      <c r="E11" s="89">
        <v>331295</v>
      </c>
      <c r="F11" s="89">
        <v>106361</v>
      </c>
      <c r="G11" s="89">
        <v>135994</v>
      </c>
      <c r="H11" s="89">
        <v>271716</v>
      </c>
      <c r="I11" s="89">
        <v>365610</v>
      </c>
      <c r="J11" s="89">
        <v>459184</v>
      </c>
      <c r="K11" s="89">
        <v>533023</v>
      </c>
      <c r="L11" s="149"/>
      <c r="M11" s="149"/>
      <c r="N11" s="37"/>
    </row>
    <row r="12" spans="2:36">
      <c r="C12" s="180"/>
      <c r="D12" s="94" t="s">
        <v>59</v>
      </c>
      <c r="E12" s="90">
        <v>29693</v>
      </c>
      <c r="F12" s="90">
        <v>14752</v>
      </c>
      <c r="G12" s="90">
        <v>31301</v>
      </c>
      <c r="H12" s="90">
        <v>39801</v>
      </c>
      <c r="I12" s="90">
        <v>50388</v>
      </c>
      <c r="J12" s="90">
        <v>56061</v>
      </c>
      <c r="K12" s="90">
        <v>61550</v>
      </c>
      <c r="L12" s="149"/>
      <c r="M12" s="149"/>
      <c r="N12" s="37"/>
    </row>
    <row r="13" spans="2:36">
      <c r="C13" s="180"/>
      <c r="D13" s="94" t="s">
        <v>60</v>
      </c>
      <c r="E13" s="90">
        <v>999362</v>
      </c>
      <c r="F13" s="90">
        <v>402705</v>
      </c>
      <c r="G13" s="90">
        <v>637739</v>
      </c>
      <c r="H13" s="90">
        <v>637496</v>
      </c>
      <c r="I13" s="90">
        <v>558286</v>
      </c>
      <c r="J13" s="90">
        <v>528027</v>
      </c>
      <c r="K13" s="90">
        <v>541912</v>
      </c>
      <c r="L13" s="149"/>
      <c r="M13" s="149"/>
      <c r="N13" s="37"/>
    </row>
    <row r="14" spans="2:36" ht="15" customHeight="1">
      <c r="C14" s="180" t="s">
        <v>20</v>
      </c>
      <c r="D14" s="94" t="s">
        <v>11</v>
      </c>
      <c r="E14" s="91">
        <v>56266</v>
      </c>
      <c r="F14" s="91">
        <v>379093</v>
      </c>
      <c r="G14" s="91">
        <v>117671</v>
      </c>
      <c r="H14" s="91">
        <v>51719</v>
      </c>
      <c r="I14" s="91">
        <v>67299</v>
      </c>
      <c r="J14" s="91">
        <v>78391</v>
      </c>
      <c r="K14" s="91">
        <v>89491</v>
      </c>
      <c r="L14" s="149"/>
      <c r="M14" s="149"/>
    </row>
    <row r="15" spans="2:36">
      <c r="C15" s="180"/>
      <c r="D15" s="94" t="s">
        <v>12</v>
      </c>
      <c r="E15" s="92">
        <v>9477</v>
      </c>
      <c r="F15" s="92">
        <v>31907</v>
      </c>
      <c r="G15" s="92">
        <v>13434</v>
      </c>
      <c r="H15" s="92">
        <v>14711</v>
      </c>
      <c r="I15" s="92">
        <v>14168</v>
      </c>
      <c r="J15" s="92">
        <v>11732</v>
      </c>
      <c r="K15" s="92">
        <v>12847</v>
      </c>
      <c r="L15" s="149"/>
      <c r="M15" s="149"/>
      <c r="P15" s="130"/>
      <c r="Q15" s="130"/>
      <c r="R15" s="130"/>
      <c r="S15" s="130"/>
      <c r="T15" s="130"/>
      <c r="U15" s="130"/>
    </row>
    <row r="16" spans="2:36">
      <c r="B16" s="37"/>
      <c r="C16" s="180"/>
      <c r="D16" s="94" t="s">
        <v>13</v>
      </c>
      <c r="E16" s="92">
        <v>238</v>
      </c>
      <c r="F16" s="92">
        <v>904</v>
      </c>
      <c r="G16" s="92">
        <v>461</v>
      </c>
      <c r="H16" s="92">
        <v>361</v>
      </c>
      <c r="I16" s="92">
        <v>468</v>
      </c>
      <c r="J16" s="92">
        <v>449</v>
      </c>
      <c r="K16" s="92">
        <v>725</v>
      </c>
      <c r="L16" s="149"/>
      <c r="M16" s="149"/>
      <c r="P16"/>
      <c r="Q16"/>
      <c r="R16"/>
      <c r="S16"/>
      <c r="T16"/>
      <c r="U16"/>
    </row>
    <row r="17" spans="1:26">
      <c r="C17" s="180"/>
      <c r="D17" s="94" t="s">
        <v>14</v>
      </c>
      <c r="E17" s="92">
        <v>24457</v>
      </c>
      <c r="F17" s="92">
        <v>75178</v>
      </c>
      <c r="G17" s="92">
        <v>24097</v>
      </c>
      <c r="H17" s="92">
        <v>20539</v>
      </c>
      <c r="I17" s="92">
        <v>21228</v>
      </c>
      <c r="J17" s="92">
        <v>18423</v>
      </c>
      <c r="K17" s="92">
        <v>21588</v>
      </c>
      <c r="L17" s="149"/>
      <c r="M17" s="149"/>
      <c r="P17"/>
      <c r="Q17"/>
      <c r="R17"/>
      <c r="S17"/>
      <c r="T17"/>
      <c r="U17"/>
    </row>
    <row r="18" spans="1:26">
      <c r="C18" s="180"/>
      <c r="D18" s="94" t="s">
        <v>59</v>
      </c>
      <c r="E18" s="92">
        <v>801</v>
      </c>
      <c r="F18" s="92">
        <v>5476</v>
      </c>
      <c r="G18" s="92">
        <v>4116</v>
      </c>
      <c r="H18" s="92">
        <v>1548</v>
      </c>
      <c r="I18" s="92">
        <v>1038</v>
      </c>
      <c r="J18" s="92">
        <v>1177</v>
      </c>
      <c r="K18" s="92">
        <v>1366</v>
      </c>
      <c r="L18" s="149"/>
      <c r="M18" s="149"/>
      <c r="P18"/>
      <c r="Q18"/>
      <c r="R18"/>
      <c r="S18"/>
      <c r="T18"/>
      <c r="U18"/>
    </row>
    <row r="19" spans="1:26">
      <c r="C19" s="180"/>
      <c r="D19" s="94" t="s">
        <v>60</v>
      </c>
      <c r="E19" s="93">
        <v>24861</v>
      </c>
      <c r="F19" s="93">
        <v>65103</v>
      </c>
      <c r="G19" s="93">
        <v>20301</v>
      </c>
      <c r="H19" s="93">
        <v>20256</v>
      </c>
      <c r="I19" s="93">
        <v>16119</v>
      </c>
      <c r="J19" s="93">
        <v>16069</v>
      </c>
      <c r="K19" s="93">
        <v>16247</v>
      </c>
      <c r="L19" s="149"/>
      <c r="M19" s="149"/>
      <c r="P19"/>
      <c r="Q19"/>
      <c r="R19"/>
      <c r="S19"/>
      <c r="T19"/>
      <c r="U19"/>
    </row>
    <row r="20" spans="1:26">
      <c r="C20" s="164"/>
      <c r="D20" s="165"/>
      <c r="E20" s="166"/>
      <c r="F20" s="166"/>
      <c r="G20" s="166"/>
      <c r="H20" s="166"/>
      <c r="I20" s="166"/>
      <c r="J20" s="166"/>
      <c r="K20" s="166"/>
      <c r="L20" s="149"/>
      <c r="M20" s="149"/>
      <c r="P20"/>
      <c r="Q20"/>
      <c r="R20"/>
      <c r="S20"/>
      <c r="T20"/>
      <c r="U20"/>
    </row>
    <row r="21" spans="1:26">
      <c r="E21" s="37"/>
      <c r="F21" s="37"/>
      <c r="G21" s="37"/>
      <c r="H21" s="37"/>
      <c r="I21" s="37"/>
      <c r="J21" s="37"/>
      <c r="K21" s="37"/>
      <c r="L21" s="64"/>
      <c r="M21" s="37"/>
      <c r="P21"/>
      <c r="Q21"/>
      <c r="R21"/>
      <c r="S21"/>
      <c r="T21"/>
      <c r="U21"/>
      <c r="X21" s="60"/>
      <c r="Y21" s="60"/>
      <c r="Z21" s="60"/>
    </row>
    <row r="22" spans="1:26">
      <c r="C22" s="9" t="s">
        <v>238</v>
      </c>
      <c r="J22" s="135"/>
      <c r="K22" s="135"/>
      <c r="L22" s="135"/>
      <c r="M22" s="135"/>
      <c r="P22"/>
      <c r="Q22"/>
      <c r="R22"/>
      <c r="S22"/>
      <c r="T22"/>
      <c r="U22"/>
      <c r="X22" s="60"/>
      <c r="Y22" s="60"/>
      <c r="Z22" s="60"/>
    </row>
    <row r="23" spans="1:26" s="27" customFormat="1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8"/>
      <c r="O23" s="8"/>
      <c r="P23" s="8"/>
      <c r="Q23" s="8"/>
      <c r="R23" s="8"/>
      <c r="S23" s="8"/>
      <c r="T23" s="8"/>
      <c r="U23" s="8"/>
      <c r="V23" s="8"/>
      <c r="W23" s="8"/>
      <c r="X23" s="60"/>
      <c r="Y23" s="60"/>
      <c r="Z23" s="60"/>
    </row>
    <row r="24" spans="1:26" s="27" customFormat="1">
      <c r="C24" s="138"/>
      <c r="E24" s="27">
        <f>E6</f>
        <v>2019</v>
      </c>
      <c r="F24" s="27">
        <v>2020</v>
      </c>
      <c r="G24" s="27">
        <f>G6</f>
        <v>2021</v>
      </c>
      <c r="H24" s="27">
        <f>H6</f>
        <v>2022</v>
      </c>
      <c r="I24" s="27">
        <f>I6</f>
        <v>2023</v>
      </c>
      <c r="J24" s="27">
        <f>J6</f>
        <v>2024</v>
      </c>
      <c r="K24" s="27">
        <v>2025</v>
      </c>
      <c r="W24" s="60"/>
      <c r="X24" s="60"/>
      <c r="Y24" s="60"/>
    </row>
    <row r="25" spans="1:26" s="27" customFormat="1">
      <c r="D25" s="27" t="s">
        <v>11</v>
      </c>
      <c r="E25" s="64">
        <f t="shared" ref="E25:F30" si="0">E8</f>
        <v>1231817</v>
      </c>
      <c r="F25" s="64">
        <f t="shared" si="0"/>
        <v>505572</v>
      </c>
      <c r="G25" s="64">
        <f t="shared" ref="G25:J25" si="1">G8</f>
        <v>851678</v>
      </c>
      <c r="H25" s="64">
        <f t="shared" si="1"/>
        <v>1195576</v>
      </c>
      <c r="I25" s="64">
        <f t="shared" si="1"/>
        <v>1590796</v>
      </c>
      <c r="J25" s="64">
        <f t="shared" si="1"/>
        <v>1943503</v>
      </c>
      <c r="K25" s="64">
        <f t="shared" ref="K25:K30" si="2">SUM(K8:K8)</f>
        <v>2173741</v>
      </c>
      <c r="W25" s="60"/>
      <c r="X25" s="60"/>
      <c r="Y25" s="60"/>
    </row>
    <row r="26" spans="1:26" s="27" customFormat="1">
      <c r="A26" s="64"/>
      <c r="B26" s="64"/>
      <c r="D26" s="27" t="s">
        <v>12</v>
      </c>
      <c r="E26" s="64">
        <f t="shared" si="0"/>
        <v>114884</v>
      </c>
      <c r="F26" s="64">
        <f t="shared" si="0"/>
        <v>35765</v>
      </c>
      <c r="G26" s="64">
        <f t="shared" ref="G26:J26" si="3">G9</f>
        <v>56148</v>
      </c>
      <c r="H26" s="64">
        <f t="shared" si="3"/>
        <v>110128</v>
      </c>
      <c r="I26" s="64">
        <f t="shared" si="3"/>
        <v>139156</v>
      </c>
      <c r="J26" s="64">
        <f t="shared" si="3"/>
        <v>157736</v>
      </c>
      <c r="K26" s="64">
        <f t="shared" si="2"/>
        <v>190293</v>
      </c>
      <c r="W26" s="60"/>
      <c r="X26" s="60"/>
      <c r="Y26" s="60"/>
    </row>
    <row r="27" spans="1:26" s="27" customFormat="1">
      <c r="A27" s="64"/>
      <c r="B27" s="64"/>
      <c r="D27" s="27" t="s">
        <v>13</v>
      </c>
      <c r="E27" s="64">
        <f t="shared" si="0"/>
        <v>6264</v>
      </c>
      <c r="F27" s="64">
        <f t="shared" si="0"/>
        <v>2039</v>
      </c>
      <c r="G27" s="64">
        <f t="shared" ref="G27:J27" si="4">G10</f>
        <v>3455</v>
      </c>
      <c r="H27" s="64">
        <f t="shared" si="4"/>
        <v>7471</v>
      </c>
      <c r="I27" s="64">
        <f t="shared" si="4"/>
        <v>10313</v>
      </c>
      <c r="J27" s="64">
        <f t="shared" si="4"/>
        <v>12924</v>
      </c>
      <c r="K27" s="64">
        <f t="shared" si="2"/>
        <v>17702</v>
      </c>
    </row>
    <row r="28" spans="1:26" s="27" customFormat="1">
      <c r="A28" s="64"/>
      <c r="B28" s="64"/>
      <c r="D28" s="27" t="s">
        <v>14</v>
      </c>
      <c r="E28" s="64">
        <f t="shared" si="0"/>
        <v>331295</v>
      </c>
      <c r="F28" s="64">
        <f t="shared" si="0"/>
        <v>106361</v>
      </c>
      <c r="G28" s="64">
        <f t="shared" ref="G28:J28" si="5">G11</f>
        <v>135994</v>
      </c>
      <c r="H28" s="64">
        <f t="shared" si="5"/>
        <v>271716</v>
      </c>
      <c r="I28" s="64">
        <f t="shared" si="5"/>
        <v>365610</v>
      </c>
      <c r="J28" s="64">
        <f t="shared" si="5"/>
        <v>459184</v>
      </c>
      <c r="K28" s="64">
        <f t="shared" si="2"/>
        <v>533023</v>
      </c>
    </row>
    <row r="29" spans="1:26" s="27" customFormat="1">
      <c r="A29" s="64"/>
      <c r="B29" s="64"/>
      <c r="D29" s="27" t="s">
        <v>59</v>
      </c>
      <c r="E29" s="64">
        <f t="shared" si="0"/>
        <v>29693</v>
      </c>
      <c r="F29" s="64">
        <f t="shared" si="0"/>
        <v>14752</v>
      </c>
      <c r="G29" s="64">
        <f t="shared" ref="G29:J29" si="6">G12</f>
        <v>31301</v>
      </c>
      <c r="H29" s="64">
        <f t="shared" si="6"/>
        <v>39801</v>
      </c>
      <c r="I29" s="64">
        <f t="shared" si="6"/>
        <v>50388</v>
      </c>
      <c r="J29" s="64">
        <f t="shared" si="6"/>
        <v>56061</v>
      </c>
      <c r="K29" s="64">
        <f t="shared" si="2"/>
        <v>61550</v>
      </c>
    </row>
    <row r="30" spans="1:26" s="27" customFormat="1">
      <c r="A30" s="64"/>
      <c r="B30" s="64"/>
      <c r="D30" s="27" t="s">
        <v>60</v>
      </c>
      <c r="E30" s="64">
        <f t="shared" si="0"/>
        <v>999362</v>
      </c>
      <c r="F30" s="64">
        <f t="shared" si="0"/>
        <v>402705</v>
      </c>
      <c r="G30" s="64">
        <f t="shared" ref="G30:J30" si="7">G13</f>
        <v>637739</v>
      </c>
      <c r="H30" s="64">
        <f t="shared" si="7"/>
        <v>637496</v>
      </c>
      <c r="I30" s="64">
        <f t="shared" si="7"/>
        <v>558286</v>
      </c>
      <c r="J30" s="64">
        <f t="shared" si="7"/>
        <v>528027</v>
      </c>
      <c r="K30" s="64">
        <f t="shared" si="2"/>
        <v>541912</v>
      </c>
    </row>
    <row r="31" spans="1:26" s="27" customFormat="1">
      <c r="A31" s="64"/>
      <c r="B31" s="64"/>
    </row>
    <row r="32" spans="1:26" s="27" customFormat="1">
      <c r="A32" s="64"/>
      <c r="B32" s="64"/>
    </row>
    <row r="33" spans="1:29" s="27" customFormat="1">
      <c r="A33" s="64"/>
      <c r="B33" s="64"/>
      <c r="H33" s="64"/>
      <c r="I33" s="64"/>
      <c r="J33" s="64"/>
      <c r="K33" s="64"/>
      <c r="L33" s="64"/>
      <c r="M33" s="64"/>
      <c r="N33" s="64"/>
    </row>
    <row r="34" spans="1:29" s="27" customFormat="1">
      <c r="A34" s="64"/>
      <c r="B34" s="64"/>
      <c r="H34" s="64"/>
      <c r="I34" s="64"/>
      <c r="J34" s="64"/>
      <c r="K34" s="64"/>
      <c r="L34" s="64"/>
      <c r="M34" s="64"/>
      <c r="N34" s="64"/>
    </row>
    <row r="35" spans="1:29" s="27" customFormat="1">
      <c r="A35" s="64"/>
      <c r="B35" s="64"/>
      <c r="H35" s="64"/>
      <c r="I35" s="64"/>
      <c r="J35" s="64"/>
      <c r="K35" s="64"/>
      <c r="L35" s="64"/>
      <c r="M35" s="64"/>
      <c r="N35" s="64"/>
    </row>
    <row r="36" spans="1:29" s="27" customFormat="1">
      <c r="A36" s="64"/>
      <c r="B36" s="64"/>
      <c r="H36" s="64"/>
      <c r="I36" s="64"/>
      <c r="J36" s="64"/>
      <c r="K36" s="64"/>
      <c r="L36" s="64"/>
      <c r="M36" s="64"/>
      <c r="N36" s="64"/>
    </row>
    <row r="37" spans="1:29" s="26" customFormat="1">
      <c r="A37" s="38"/>
      <c r="B37" s="38"/>
      <c r="C37" s="27"/>
      <c r="D37" s="27"/>
      <c r="E37" s="27"/>
      <c r="F37" s="27"/>
      <c r="G37" s="27"/>
      <c r="H37" s="64"/>
      <c r="I37" s="64"/>
      <c r="J37" s="64"/>
      <c r="K37" s="64"/>
      <c r="L37" s="64"/>
      <c r="M37" s="64"/>
      <c r="N37" s="64"/>
      <c r="O37" s="27"/>
      <c r="P37" s="27"/>
      <c r="Q37" s="27"/>
      <c r="R37" s="27"/>
      <c r="S37" s="27"/>
      <c r="T37" s="27"/>
      <c r="U37" s="27"/>
      <c r="V37" s="27"/>
      <c r="W37" s="27"/>
    </row>
    <row r="38" spans="1:29" s="27" customFormat="1">
      <c r="H38" s="64"/>
      <c r="I38" s="64"/>
      <c r="J38" s="64"/>
      <c r="K38" s="64"/>
      <c r="L38" s="64"/>
      <c r="M38" s="64"/>
      <c r="N38" s="64"/>
    </row>
    <row r="39" spans="1:29"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1:29"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9">
      <c r="C41" s="26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</row>
    <row r="42" spans="1:29">
      <c r="C42" s="26"/>
      <c r="D42" s="26"/>
      <c r="E42" s="26"/>
      <c r="F42" s="26"/>
      <c r="G42" s="26"/>
      <c r="H42" s="26"/>
      <c r="I42" s="26"/>
    </row>
    <row r="48" spans="1:29">
      <c r="Q48" s="37"/>
      <c r="U48" s="37"/>
      <c r="Y48" s="37"/>
      <c r="AC48" s="37"/>
    </row>
    <row r="49" spans="17:29">
      <c r="Q49" s="37"/>
      <c r="U49" s="37"/>
      <c r="Y49" s="37"/>
      <c r="AC49" s="37"/>
    </row>
    <row r="50" spans="17:29">
      <c r="Q50" s="37"/>
      <c r="U50" s="37"/>
      <c r="Y50" s="37"/>
      <c r="AC50" s="37"/>
    </row>
  </sheetData>
  <sheetProtection algorithmName="SHA-512" hashValue="WF5E1ARkw5pZJ560bfC5Tq/QNAy/8WOvtp6NSfyuhWH3c3z9nUf7RKtHgfzLxs5opiGvlLbWUeP5GfA8bDi2Xg==" saltValue="4Ug7qi+YfOTg16et3ohjiQ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J6:J7"/>
    <mergeCell ref="L6:L7"/>
    <mergeCell ref="M6:M7"/>
    <mergeCell ref="I6:I7"/>
    <mergeCell ref="K6:K7"/>
    <mergeCell ref="C8:C13"/>
    <mergeCell ref="C14:C19"/>
    <mergeCell ref="E6:E7"/>
    <mergeCell ref="G6:G7"/>
    <mergeCell ref="H6:H7"/>
    <mergeCell ref="F6:F7"/>
  </mergeCells>
  <phoneticPr fontId="57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50"/>
  <sheetViews>
    <sheetView showGridLines="0" zoomScale="85" zoomScaleNormal="85" workbookViewId="0">
      <selection activeCell="Q12" sqref="Q12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4" width="14.140625" style="8" bestFit="1" customWidth="1"/>
    <col min="5" max="11" width="12.7109375" style="8" customWidth="1"/>
    <col min="12" max="12" width="13.42578125" style="8" bestFit="1" customWidth="1"/>
    <col min="13" max="13" width="12.7109375" style="8" bestFit="1" customWidth="1"/>
    <col min="14" max="14" width="12.42578125" style="8" bestFit="1" customWidth="1"/>
    <col min="15" max="15" width="13.42578125" style="8" customWidth="1"/>
    <col min="16" max="16" width="14.140625" style="8" customWidth="1"/>
    <col min="17" max="17" width="13.5703125" style="8" customWidth="1"/>
    <col min="18" max="22" width="14.140625" style="8" customWidth="1"/>
    <col min="23" max="23" width="12.5703125" style="8" customWidth="1"/>
    <col min="24" max="24" width="11.28515625" style="8" customWidth="1"/>
    <col min="25" max="25" width="12.140625" style="8" bestFit="1" customWidth="1"/>
    <col min="26" max="28" width="11.28515625" style="8" customWidth="1"/>
    <col min="29" max="30" width="12.140625" style="8" bestFit="1" customWidth="1"/>
    <col min="31" max="31" width="12.140625" style="8" customWidth="1"/>
    <col min="32" max="32" width="12.140625" style="8" bestFit="1" customWidth="1"/>
    <col min="33" max="33" width="13.140625" style="8" customWidth="1"/>
    <col min="34" max="34" width="9.140625" style="8" customWidth="1"/>
    <col min="35" max="16384" width="9.140625" style="8"/>
  </cols>
  <sheetData>
    <row r="1" spans="2:34">
      <c r="AH1" s="60"/>
    </row>
    <row r="2" spans="2:34">
      <c r="B2" s="7" t="s">
        <v>3</v>
      </c>
      <c r="AH2" s="60"/>
    </row>
    <row r="3" spans="2:34">
      <c r="W3" s="60"/>
      <c r="X3" s="60"/>
    </row>
    <row r="4" spans="2:34">
      <c r="C4" s="9" t="s">
        <v>235</v>
      </c>
      <c r="V4" s="60"/>
      <c r="W4" s="60"/>
      <c r="X4" s="60"/>
      <c r="Y4"/>
      <c r="Z4"/>
    </row>
    <row r="5" spans="2:34">
      <c r="C5" s="9"/>
      <c r="E5" s="37"/>
      <c r="F5" s="37"/>
      <c r="G5" s="37"/>
      <c r="H5" s="37"/>
      <c r="I5" s="37"/>
      <c r="J5" s="37"/>
      <c r="K5" s="37"/>
      <c r="V5" s="60"/>
      <c r="W5" s="60"/>
      <c r="X5" s="60"/>
      <c r="Y5"/>
      <c r="Z5"/>
    </row>
    <row r="6" spans="2:34">
      <c r="D6" s="1"/>
      <c r="E6" s="178">
        <v>2019</v>
      </c>
      <c r="F6" s="178">
        <v>2020</v>
      </c>
      <c r="G6" s="178">
        <v>2021</v>
      </c>
      <c r="H6" s="178">
        <v>2022</v>
      </c>
      <c r="I6" s="178">
        <v>2023</v>
      </c>
      <c r="J6" s="178">
        <v>2024</v>
      </c>
      <c r="K6" s="178">
        <v>2025</v>
      </c>
      <c r="L6" s="181"/>
      <c r="M6" s="182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</row>
    <row r="7" spans="2:34">
      <c r="D7" s="1"/>
      <c r="E7" s="179"/>
      <c r="F7" s="179"/>
      <c r="G7" s="179"/>
      <c r="H7" s="179"/>
      <c r="I7" s="179"/>
      <c r="J7" s="179" t="s">
        <v>43</v>
      </c>
      <c r="K7" s="179" t="s">
        <v>43</v>
      </c>
      <c r="L7" s="181"/>
      <c r="M7" s="182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</row>
    <row r="8" spans="2:34">
      <c r="C8" s="180" t="s">
        <v>21</v>
      </c>
      <c r="D8" s="94" t="s">
        <v>11</v>
      </c>
      <c r="E8" s="88">
        <v>3310325</v>
      </c>
      <c r="F8" s="88">
        <v>1360233</v>
      </c>
      <c r="G8" s="88">
        <v>2211639</v>
      </c>
      <c r="H8" s="88">
        <v>3181867</v>
      </c>
      <c r="I8" s="88">
        <v>4260848</v>
      </c>
      <c r="J8" s="88">
        <v>5247670</v>
      </c>
      <c r="K8" s="88">
        <v>5843238</v>
      </c>
      <c r="L8" s="149"/>
      <c r="M8" s="149"/>
      <c r="N8" s="37"/>
    </row>
    <row r="9" spans="2:34">
      <c r="C9" s="180"/>
      <c r="D9" s="94" t="s">
        <v>12</v>
      </c>
      <c r="E9" s="89">
        <v>263628</v>
      </c>
      <c r="F9" s="89">
        <v>79446</v>
      </c>
      <c r="G9" s="89">
        <v>126751</v>
      </c>
      <c r="H9" s="89">
        <v>254536</v>
      </c>
      <c r="I9" s="89">
        <v>318052</v>
      </c>
      <c r="J9" s="89">
        <v>359849</v>
      </c>
      <c r="K9" s="89">
        <v>437315</v>
      </c>
      <c r="L9" s="149"/>
      <c r="M9" s="149"/>
      <c r="N9" s="38"/>
    </row>
    <row r="10" spans="2:34">
      <c r="C10" s="180"/>
      <c r="D10" s="94" t="s">
        <v>13</v>
      </c>
      <c r="E10" s="89">
        <v>11672</v>
      </c>
      <c r="F10" s="89">
        <v>3616</v>
      </c>
      <c r="G10" s="89">
        <v>6084</v>
      </c>
      <c r="H10" s="89">
        <v>12669</v>
      </c>
      <c r="I10" s="89">
        <v>19418</v>
      </c>
      <c r="J10" s="89">
        <v>24057</v>
      </c>
      <c r="K10" s="89">
        <v>31051</v>
      </c>
      <c r="L10" s="149"/>
      <c r="M10" s="149"/>
      <c r="N10" s="37"/>
    </row>
    <row r="11" spans="2:34">
      <c r="C11" s="180"/>
      <c r="D11" s="94" t="s">
        <v>14</v>
      </c>
      <c r="E11" s="89">
        <v>873969</v>
      </c>
      <c r="F11" s="89">
        <v>244208</v>
      </c>
      <c r="G11" s="89">
        <v>289298</v>
      </c>
      <c r="H11" s="89">
        <v>655071</v>
      </c>
      <c r="I11" s="89">
        <v>918017</v>
      </c>
      <c r="J11" s="89">
        <v>1163469</v>
      </c>
      <c r="K11" s="89">
        <v>1339957</v>
      </c>
      <c r="L11" s="149"/>
      <c r="M11" s="149"/>
      <c r="N11" s="37"/>
    </row>
    <row r="12" spans="2:34" ht="15" customHeight="1">
      <c r="C12" s="180"/>
      <c r="D12" s="94" t="s">
        <v>59</v>
      </c>
      <c r="E12" s="90">
        <v>83314</v>
      </c>
      <c r="F12" s="90">
        <v>36728</v>
      </c>
      <c r="G12" s="90">
        <v>74752</v>
      </c>
      <c r="H12" s="90">
        <v>101234</v>
      </c>
      <c r="I12" s="90">
        <v>128886</v>
      </c>
      <c r="J12" s="90">
        <v>147548</v>
      </c>
      <c r="K12" s="90">
        <v>155628</v>
      </c>
      <c r="L12" s="149"/>
      <c r="M12" s="149"/>
      <c r="N12" s="37"/>
    </row>
    <row r="13" spans="2:34" ht="15" customHeight="1">
      <c r="C13" s="180"/>
      <c r="D13" s="94" t="s">
        <v>60</v>
      </c>
      <c r="E13" s="90">
        <v>3488004</v>
      </c>
      <c r="F13" s="90">
        <v>1045532</v>
      </c>
      <c r="G13" s="90">
        <v>1821038</v>
      </c>
      <c r="H13" s="90">
        <v>2333393</v>
      </c>
      <c r="I13" s="90">
        <v>2193499</v>
      </c>
      <c r="J13" s="90">
        <v>2109143</v>
      </c>
      <c r="K13" s="90">
        <v>2145346</v>
      </c>
      <c r="L13" s="149"/>
      <c r="M13" s="149"/>
      <c r="N13" s="37"/>
    </row>
    <row r="14" spans="2:34" ht="15" customHeight="1">
      <c r="C14" s="180" t="s">
        <v>20</v>
      </c>
      <c r="D14" s="94" t="s">
        <v>11</v>
      </c>
      <c r="E14" s="105">
        <v>152690</v>
      </c>
      <c r="F14" s="105">
        <v>1088849</v>
      </c>
      <c r="G14" s="105">
        <v>319806</v>
      </c>
      <c r="H14" s="105">
        <v>127438</v>
      </c>
      <c r="I14" s="105">
        <v>170046</v>
      </c>
      <c r="J14" s="105">
        <v>196082</v>
      </c>
      <c r="K14" s="105">
        <v>223137</v>
      </c>
      <c r="L14" s="149"/>
      <c r="M14" s="149"/>
    </row>
    <row r="15" spans="2:34">
      <c r="C15" s="180"/>
      <c r="D15" s="94" t="s">
        <v>12</v>
      </c>
      <c r="E15" s="104">
        <v>17378</v>
      </c>
      <c r="F15" s="104">
        <v>70840</v>
      </c>
      <c r="G15" s="104">
        <v>29101</v>
      </c>
      <c r="H15" s="104">
        <v>29979</v>
      </c>
      <c r="I15" s="104">
        <v>28986</v>
      </c>
      <c r="J15" s="104">
        <v>23324</v>
      </c>
      <c r="K15" s="104">
        <v>24611</v>
      </c>
      <c r="L15" s="149"/>
      <c r="M15" s="149"/>
    </row>
    <row r="16" spans="2:34">
      <c r="C16" s="180"/>
      <c r="D16" s="94" t="s">
        <v>13</v>
      </c>
      <c r="E16" s="104">
        <v>416</v>
      </c>
      <c r="F16" s="104">
        <v>1530</v>
      </c>
      <c r="G16" s="104">
        <v>750</v>
      </c>
      <c r="H16" s="104">
        <v>601</v>
      </c>
      <c r="I16" s="104">
        <v>977</v>
      </c>
      <c r="J16" s="104">
        <v>787</v>
      </c>
      <c r="K16" s="104">
        <v>1235</v>
      </c>
      <c r="L16" s="149"/>
      <c r="M16" s="149"/>
    </row>
    <row r="17" spans="2:24">
      <c r="C17" s="180"/>
      <c r="D17" s="94" t="s">
        <v>14</v>
      </c>
      <c r="E17" s="104">
        <v>55230</v>
      </c>
      <c r="F17" s="104">
        <v>208526</v>
      </c>
      <c r="G17" s="104">
        <v>52543</v>
      </c>
      <c r="H17" s="104">
        <v>40792</v>
      </c>
      <c r="I17" s="104">
        <v>42295</v>
      </c>
      <c r="J17" s="104">
        <v>38977</v>
      </c>
      <c r="K17" s="104">
        <v>44410</v>
      </c>
      <c r="L17" s="149"/>
      <c r="M17" s="149"/>
    </row>
    <row r="18" spans="2:24">
      <c r="C18" s="180"/>
      <c r="D18" s="94" t="s">
        <v>59</v>
      </c>
      <c r="E18" s="104">
        <v>2172</v>
      </c>
      <c r="F18" s="104">
        <v>16086</v>
      </c>
      <c r="G18" s="104">
        <v>10083</v>
      </c>
      <c r="H18" s="104">
        <v>4322</v>
      </c>
      <c r="I18" s="104">
        <v>2592</v>
      </c>
      <c r="J18" s="104">
        <v>2903</v>
      </c>
      <c r="K18" s="104">
        <v>3722</v>
      </c>
      <c r="L18" s="149"/>
      <c r="M18" s="149"/>
    </row>
    <row r="19" spans="2:24">
      <c r="C19" s="180"/>
      <c r="D19" s="94" t="s">
        <v>60</v>
      </c>
      <c r="E19" s="114">
        <v>56242</v>
      </c>
      <c r="F19" s="114">
        <v>307130</v>
      </c>
      <c r="G19" s="114">
        <v>46364</v>
      </c>
      <c r="H19" s="114">
        <v>36648</v>
      </c>
      <c r="I19" s="114">
        <v>28467</v>
      </c>
      <c r="J19" s="114">
        <v>34070</v>
      </c>
      <c r="K19" s="114">
        <v>32407</v>
      </c>
      <c r="L19" s="149"/>
      <c r="M19" s="149"/>
    </row>
    <row r="20" spans="2:24">
      <c r="B20" s="26"/>
      <c r="E20" s="37"/>
      <c r="F20" s="37"/>
      <c r="G20" s="37"/>
      <c r="H20" s="37"/>
      <c r="I20" s="37"/>
      <c r="J20" s="37"/>
      <c r="K20" s="37"/>
      <c r="L20" s="37"/>
      <c r="M20" s="37"/>
      <c r="O20" s="37"/>
      <c r="S20" s="37"/>
      <c r="W20" s="60"/>
      <c r="X20" s="60"/>
    </row>
    <row r="21" spans="2:24">
      <c r="B21" s="26"/>
      <c r="E21" s="37"/>
      <c r="F21" s="37"/>
      <c r="G21" s="37"/>
      <c r="H21" s="37"/>
      <c r="I21" s="37"/>
      <c r="J21" s="37"/>
      <c r="K21" s="37"/>
      <c r="L21" s="37"/>
      <c r="M21" s="37"/>
      <c r="O21" s="37"/>
      <c r="S21" s="37"/>
      <c r="W21" s="60"/>
      <c r="X21" s="60"/>
    </row>
    <row r="22" spans="2:24">
      <c r="B22" s="26"/>
      <c r="C22" s="9" t="s">
        <v>237</v>
      </c>
      <c r="F22" s="37"/>
      <c r="G22" s="37"/>
      <c r="H22" s="37"/>
      <c r="I22" s="37"/>
      <c r="J22" s="37"/>
      <c r="K22" s="37"/>
      <c r="L22" s="37"/>
      <c r="T22" s="37"/>
      <c r="U22" s="37"/>
      <c r="W22" s="60"/>
      <c r="X22" s="60"/>
    </row>
    <row r="23" spans="2:24" s="27" customFormat="1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8"/>
      <c r="O23" s="8"/>
      <c r="P23" s="8"/>
      <c r="Q23" s="8"/>
      <c r="R23" s="8"/>
      <c r="S23" s="55"/>
      <c r="T23" s="8"/>
      <c r="U23" s="8"/>
      <c r="V23" s="8"/>
      <c r="W23" s="60"/>
      <c r="X23" s="60"/>
    </row>
    <row r="24" spans="2:24" s="26" customFormat="1">
      <c r="B24" s="55"/>
      <c r="C24" s="55"/>
      <c r="D24" s="55"/>
      <c r="E24" s="55">
        <v>2019</v>
      </c>
      <c r="F24" s="55">
        <v>2020</v>
      </c>
      <c r="G24" s="55">
        <v>2021</v>
      </c>
      <c r="H24" s="55">
        <v>2022</v>
      </c>
      <c r="I24" s="55">
        <v>2023</v>
      </c>
      <c r="J24" s="55">
        <v>2024</v>
      </c>
      <c r="K24" s="55">
        <v>2025</v>
      </c>
      <c r="L24" s="55"/>
      <c r="M24" s="27"/>
      <c r="N24" s="27"/>
      <c r="O24" s="27"/>
      <c r="P24" s="27"/>
      <c r="Q24" s="27"/>
      <c r="R24" s="55"/>
      <c r="S24" s="27"/>
      <c r="T24" s="27"/>
      <c r="U24" s="27"/>
      <c r="V24" s="60"/>
      <c r="W24" s="61"/>
    </row>
    <row r="25" spans="2:24" s="26" customFormat="1">
      <c r="B25" s="55"/>
      <c r="C25" s="55"/>
      <c r="D25" s="55" t="s">
        <v>11</v>
      </c>
      <c r="E25" s="148">
        <f t="shared" ref="E25:F30" si="0">E8</f>
        <v>3310325</v>
      </c>
      <c r="F25" s="148">
        <f t="shared" si="0"/>
        <v>1360233</v>
      </c>
      <c r="G25" s="148">
        <f t="shared" ref="G25:I25" si="1">G8</f>
        <v>2211639</v>
      </c>
      <c r="H25" s="148">
        <f t="shared" si="1"/>
        <v>3181867</v>
      </c>
      <c r="I25" s="148">
        <f t="shared" si="1"/>
        <v>4260848</v>
      </c>
      <c r="J25" s="148">
        <f t="shared" ref="J25" si="2">J8</f>
        <v>5247670</v>
      </c>
      <c r="K25" s="148">
        <f t="shared" ref="K25:K30" si="3">SUM(K8:K8)</f>
        <v>5843238</v>
      </c>
      <c r="L25" s="55"/>
      <c r="M25" s="27"/>
      <c r="N25" s="27"/>
      <c r="O25" s="27"/>
      <c r="P25" s="27"/>
      <c r="Q25" s="27"/>
      <c r="R25" s="55"/>
      <c r="S25" s="27"/>
      <c r="T25" s="27"/>
      <c r="U25" s="27"/>
      <c r="V25" s="60"/>
      <c r="W25" s="61"/>
    </row>
    <row r="26" spans="2:24" s="26" customFormat="1">
      <c r="B26" s="55"/>
      <c r="C26" s="55"/>
      <c r="D26" s="55" t="s">
        <v>12</v>
      </c>
      <c r="E26" s="148">
        <f t="shared" si="0"/>
        <v>263628</v>
      </c>
      <c r="F26" s="148">
        <f t="shared" si="0"/>
        <v>79446</v>
      </c>
      <c r="G26" s="148">
        <f t="shared" ref="G26:I26" si="4">G9</f>
        <v>126751</v>
      </c>
      <c r="H26" s="148">
        <f t="shared" si="4"/>
        <v>254536</v>
      </c>
      <c r="I26" s="148">
        <f t="shared" si="4"/>
        <v>318052</v>
      </c>
      <c r="J26" s="148">
        <f t="shared" ref="J26" si="5">J9</f>
        <v>359849</v>
      </c>
      <c r="K26" s="148">
        <f t="shared" si="3"/>
        <v>437315</v>
      </c>
      <c r="L26" s="55"/>
      <c r="N26" s="40"/>
      <c r="O26" s="40"/>
      <c r="P26" s="40"/>
      <c r="Q26" s="40"/>
      <c r="R26" s="40"/>
      <c r="V26" s="61"/>
    </row>
    <row r="27" spans="2:24" s="26" customFormat="1">
      <c r="B27" s="55"/>
      <c r="C27" s="55"/>
      <c r="D27" s="55" t="s">
        <v>13</v>
      </c>
      <c r="E27" s="148">
        <f t="shared" si="0"/>
        <v>11672</v>
      </c>
      <c r="F27" s="148">
        <f t="shared" si="0"/>
        <v>3616</v>
      </c>
      <c r="G27" s="148">
        <f t="shared" ref="G27:I27" si="6">G10</f>
        <v>6084</v>
      </c>
      <c r="H27" s="148">
        <f t="shared" si="6"/>
        <v>12669</v>
      </c>
      <c r="I27" s="148">
        <f t="shared" si="6"/>
        <v>19418</v>
      </c>
      <c r="J27" s="148">
        <f t="shared" ref="J27" si="7">J10</f>
        <v>24057</v>
      </c>
      <c r="K27" s="148">
        <f t="shared" si="3"/>
        <v>31051</v>
      </c>
      <c r="L27" s="55"/>
      <c r="N27" s="40"/>
      <c r="O27" s="40"/>
      <c r="P27" s="40"/>
      <c r="Q27" s="40"/>
      <c r="R27" s="40"/>
      <c r="V27" s="61"/>
    </row>
    <row r="28" spans="2:24" s="26" customFormat="1">
      <c r="B28" s="55"/>
      <c r="C28" s="55"/>
      <c r="D28" s="55" t="s">
        <v>14</v>
      </c>
      <c r="E28" s="148">
        <f t="shared" si="0"/>
        <v>873969</v>
      </c>
      <c r="F28" s="148">
        <f t="shared" si="0"/>
        <v>244208</v>
      </c>
      <c r="G28" s="148">
        <f t="shared" ref="G28:I28" si="8">G11</f>
        <v>289298</v>
      </c>
      <c r="H28" s="148">
        <f t="shared" si="8"/>
        <v>655071</v>
      </c>
      <c r="I28" s="148">
        <f t="shared" si="8"/>
        <v>918017</v>
      </c>
      <c r="J28" s="148">
        <f t="shared" ref="J28" si="9">J11</f>
        <v>1163469</v>
      </c>
      <c r="K28" s="148">
        <f t="shared" si="3"/>
        <v>1339957</v>
      </c>
      <c r="L28" s="55"/>
      <c r="N28" s="40"/>
      <c r="O28" s="40"/>
      <c r="P28" s="40"/>
      <c r="Q28" s="40"/>
      <c r="R28" s="40"/>
    </row>
    <row r="29" spans="2:24" s="26" customFormat="1">
      <c r="B29" s="55"/>
      <c r="C29" s="55"/>
      <c r="D29" s="55" t="s">
        <v>59</v>
      </c>
      <c r="E29" s="148">
        <f t="shared" si="0"/>
        <v>83314</v>
      </c>
      <c r="F29" s="148">
        <f t="shared" si="0"/>
        <v>36728</v>
      </c>
      <c r="G29" s="148">
        <f t="shared" ref="G29:I29" si="10">G12</f>
        <v>74752</v>
      </c>
      <c r="H29" s="148">
        <f t="shared" si="10"/>
        <v>101234</v>
      </c>
      <c r="I29" s="148">
        <f t="shared" si="10"/>
        <v>128886</v>
      </c>
      <c r="J29" s="148">
        <f t="shared" ref="J29" si="11">J12</f>
        <v>147548</v>
      </c>
      <c r="K29" s="148">
        <f t="shared" si="3"/>
        <v>155628</v>
      </c>
      <c r="L29" s="55"/>
      <c r="M29" s="40"/>
      <c r="N29" s="40" t="s">
        <v>137</v>
      </c>
      <c r="O29" s="40"/>
      <c r="P29" s="40"/>
      <c r="Q29" s="40"/>
      <c r="R29" s="40"/>
    </row>
    <row r="30" spans="2:24" s="26" customFormat="1">
      <c r="B30" s="55"/>
      <c r="C30" s="55"/>
      <c r="D30" s="55" t="s">
        <v>60</v>
      </c>
      <c r="E30" s="148">
        <f t="shared" si="0"/>
        <v>3488004</v>
      </c>
      <c r="F30" s="148">
        <f t="shared" si="0"/>
        <v>1045532</v>
      </c>
      <c r="G30" s="148">
        <f t="shared" ref="G30:I30" si="12">G13</f>
        <v>1821038</v>
      </c>
      <c r="H30" s="148">
        <f t="shared" si="12"/>
        <v>2333393</v>
      </c>
      <c r="I30" s="148">
        <f t="shared" si="12"/>
        <v>2193499</v>
      </c>
      <c r="J30" s="148">
        <f t="shared" ref="J30" si="13">J13</f>
        <v>2109143</v>
      </c>
      <c r="K30" s="148">
        <f t="shared" si="3"/>
        <v>2145346</v>
      </c>
      <c r="L30" s="55"/>
      <c r="M30" s="40"/>
      <c r="N30" s="40"/>
      <c r="O30" s="40"/>
      <c r="P30" s="40"/>
      <c r="Q30" s="40"/>
      <c r="R30" s="40"/>
    </row>
    <row r="31" spans="2:24" s="26" customFormat="1"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40"/>
      <c r="O31" s="40"/>
      <c r="P31" s="40"/>
      <c r="Q31" s="40"/>
      <c r="R31" s="40"/>
      <c r="S31" s="40"/>
    </row>
    <row r="32" spans="2:24" s="26" customFormat="1"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131"/>
      <c r="M32" s="131"/>
      <c r="N32" s="40"/>
      <c r="O32" s="40"/>
      <c r="P32" s="40"/>
      <c r="Q32" s="40"/>
      <c r="R32" s="40"/>
      <c r="S32" s="40"/>
      <c r="T32" s="26" t="s">
        <v>160</v>
      </c>
    </row>
    <row r="33" spans="3:23" s="26" customFormat="1">
      <c r="D33" s="124"/>
      <c r="E33" s="124"/>
      <c r="F33" s="124"/>
      <c r="G33" s="124"/>
      <c r="H33" s="125"/>
      <c r="I33" s="125"/>
      <c r="J33" s="125"/>
      <c r="K33" s="125"/>
      <c r="L33" s="39"/>
      <c r="M33" s="39"/>
      <c r="N33" s="42"/>
      <c r="O33" s="40"/>
      <c r="P33" s="40"/>
      <c r="Q33" s="40"/>
      <c r="R33" s="40"/>
      <c r="S33" s="40"/>
      <c r="T33" s="26">
        <v>237476</v>
      </c>
    </row>
    <row r="34" spans="3:23" s="26" customFormat="1">
      <c r="D34" s="124"/>
      <c r="E34" s="124"/>
      <c r="F34" s="124"/>
      <c r="G34" s="124"/>
      <c r="H34" s="125"/>
      <c r="I34" s="125"/>
      <c r="J34" s="125"/>
      <c r="K34" s="125"/>
      <c r="L34" s="39"/>
      <c r="M34" s="39"/>
      <c r="N34" s="42"/>
      <c r="O34" s="40"/>
      <c r="P34" s="40"/>
      <c r="Q34" s="40"/>
      <c r="R34" s="40"/>
      <c r="S34" s="40"/>
      <c r="T34" s="26">
        <v>18160</v>
      </c>
    </row>
    <row r="35" spans="3:23" s="26" customFormat="1">
      <c r="D35" s="124"/>
      <c r="E35" s="124"/>
      <c r="F35" s="124"/>
      <c r="G35" s="124"/>
      <c r="H35" s="125"/>
      <c r="I35" s="125"/>
      <c r="J35" s="125"/>
      <c r="K35" s="125"/>
      <c r="L35" s="39"/>
      <c r="M35" s="39"/>
      <c r="N35" s="42"/>
      <c r="O35" s="40"/>
      <c r="P35" s="40"/>
      <c r="Q35" s="40"/>
      <c r="R35" s="40"/>
      <c r="S35" s="40"/>
      <c r="T35" s="26">
        <v>1115</v>
      </c>
    </row>
    <row r="36" spans="3:23" s="26" customFormat="1">
      <c r="E36" s="40"/>
      <c r="F36" s="40"/>
      <c r="G36" s="40"/>
      <c r="H36" s="39"/>
      <c r="I36" s="39"/>
      <c r="J36" s="39"/>
      <c r="K36" s="39"/>
      <c r="L36" s="39"/>
      <c r="M36" s="39"/>
      <c r="N36" s="42"/>
      <c r="O36" s="40"/>
      <c r="P36" s="40"/>
      <c r="Q36" s="40"/>
      <c r="R36" s="40"/>
      <c r="S36" s="40"/>
      <c r="T36" s="26">
        <v>20202</v>
      </c>
    </row>
    <row r="37" spans="3:23" s="26" customFormat="1">
      <c r="E37" s="40"/>
      <c r="F37" s="40"/>
      <c r="G37" s="40"/>
      <c r="H37" s="39"/>
      <c r="I37" s="39"/>
      <c r="J37" s="39"/>
      <c r="K37" s="39"/>
      <c r="L37" s="39"/>
      <c r="M37" s="39"/>
      <c r="N37" s="42"/>
      <c r="O37" s="40"/>
      <c r="P37" s="40"/>
      <c r="Q37" s="40"/>
      <c r="R37" s="40"/>
      <c r="S37" s="40"/>
      <c r="T37" s="26">
        <v>11594</v>
      </c>
    </row>
    <row r="38" spans="3:23" s="27" customFormat="1">
      <c r="C38" s="26"/>
      <c r="D38" s="26"/>
      <c r="E38" s="40"/>
      <c r="F38" s="40"/>
      <c r="G38" s="40"/>
      <c r="H38" s="39"/>
      <c r="I38" s="39"/>
      <c r="J38" s="39"/>
      <c r="K38" s="39"/>
      <c r="L38" s="39"/>
      <c r="M38" s="39"/>
      <c r="N38" s="42"/>
      <c r="O38" s="40"/>
      <c r="P38" s="40"/>
      <c r="Q38" s="40"/>
      <c r="R38" s="40"/>
      <c r="S38" s="40"/>
      <c r="T38" s="26">
        <v>106807</v>
      </c>
      <c r="U38" s="26"/>
      <c r="V38" s="26"/>
      <c r="W38" s="26"/>
    </row>
    <row r="39" spans="3:23" s="27" customFormat="1">
      <c r="C39" s="26"/>
      <c r="D39" s="26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26"/>
      <c r="U39" s="26"/>
      <c r="V39" s="26"/>
      <c r="W39" s="26"/>
    </row>
    <row r="40" spans="3:23" s="27" customFormat="1"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</row>
    <row r="41" spans="3:23" s="27" customFormat="1">
      <c r="E41" s="55"/>
      <c r="F41" s="55"/>
      <c r="G41" s="55"/>
      <c r="H41" s="55"/>
      <c r="I41" s="55"/>
      <c r="J41" s="55"/>
      <c r="K41" s="55"/>
      <c r="L41" s="55"/>
      <c r="M41" s="55"/>
      <c r="N41" s="55"/>
    </row>
    <row r="42" spans="3:23" s="27" customFormat="1">
      <c r="E42" s="55"/>
      <c r="F42" s="55"/>
      <c r="G42" s="55"/>
      <c r="H42" s="55"/>
      <c r="I42" s="55"/>
      <c r="J42" s="55"/>
      <c r="K42" s="55"/>
      <c r="L42" s="55"/>
      <c r="M42" s="55"/>
      <c r="N42" s="55"/>
    </row>
    <row r="43" spans="3:23" s="27" customFormat="1">
      <c r="E43" s="55"/>
      <c r="F43" s="55"/>
      <c r="G43" s="55"/>
      <c r="H43" s="55"/>
      <c r="I43" s="55"/>
      <c r="J43" s="55"/>
      <c r="K43" s="55"/>
      <c r="L43" s="55"/>
      <c r="M43" s="55"/>
      <c r="N43" s="55"/>
    </row>
    <row r="44" spans="3:23" s="27" customFormat="1"/>
    <row r="45" spans="3:23" s="27" customFormat="1"/>
    <row r="46" spans="3:23" s="27" customFormat="1"/>
    <row r="47" spans="3:23" s="27" customFormat="1"/>
    <row r="48" spans="3:23" s="27" customFormat="1">
      <c r="G48" s="37"/>
      <c r="H48" s="8"/>
      <c r="I48" s="8"/>
      <c r="J48" s="8"/>
      <c r="K48" s="8"/>
      <c r="L48" s="8"/>
      <c r="M48" s="8"/>
      <c r="N48" s="8"/>
      <c r="O48" s="37"/>
      <c r="P48" s="8"/>
      <c r="Q48" s="8"/>
      <c r="R48" s="8"/>
      <c r="S48" s="37"/>
    </row>
    <row r="49" spans="3:33">
      <c r="C49" s="27"/>
      <c r="D49" s="27"/>
      <c r="E49" s="27"/>
      <c r="F49" s="27"/>
      <c r="G49" s="37"/>
      <c r="O49" s="37"/>
      <c r="S49" s="37"/>
      <c r="T49" s="27"/>
      <c r="U49" s="27"/>
      <c r="V49" s="27"/>
      <c r="W49" s="27"/>
    </row>
    <row r="50" spans="3:33">
      <c r="N50" s="27"/>
      <c r="O50" s="27"/>
      <c r="P50" s="27"/>
      <c r="Q50" s="37"/>
      <c r="U50" s="37"/>
      <c r="Y50" s="37"/>
      <c r="AC50" s="37"/>
      <c r="AD50" s="27"/>
      <c r="AE50" s="27"/>
      <c r="AF50" s="27"/>
      <c r="AG50" s="27"/>
    </row>
  </sheetData>
  <sheetProtection algorithmName="SHA-512" hashValue="XNBVAMZuNllimyx4FdBx76It+Z1bDi+RsFz+Fq51TeaFP4iYlv2y02mzu5a8jHC0VceS8mntfvW1oM1gtshJIQ==" saltValue="8HqhYxNHC9v+3Th7fBv74w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J6:J7"/>
    <mergeCell ref="L6:L7"/>
    <mergeCell ref="M6:M7"/>
    <mergeCell ref="I6:I7"/>
    <mergeCell ref="K6:K7"/>
    <mergeCell ref="C8:C13"/>
    <mergeCell ref="C14:C19"/>
    <mergeCell ref="E6:E7"/>
    <mergeCell ref="G6:G7"/>
    <mergeCell ref="H6:H7"/>
    <mergeCell ref="F6:F7"/>
  </mergeCells>
  <phoneticPr fontId="57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85" t="s">
        <v>183</v>
      </c>
      <c r="C1" s="185"/>
      <c r="D1" s="185"/>
      <c r="E1" s="185"/>
    </row>
    <row r="2" spans="1:9">
      <c r="B2" s="75">
        <v>2019</v>
      </c>
      <c r="C2" s="75">
        <v>2020</v>
      </c>
      <c r="D2" s="75">
        <v>2021</v>
      </c>
    </row>
    <row r="3" spans="1:9">
      <c r="A3" t="s">
        <v>184</v>
      </c>
      <c r="B3" s="72">
        <f>SUM('4. Podróżni OT'!G8:G13)</f>
        <v>4529562</v>
      </c>
      <c r="C3" s="72">
        <f>SUM('4. Podróżni OT'!H8:H13)</f>
        <v>6538770</v>
      </c>
      <c r="D3" s="72">
        <f>SUM('4. Podróżni OT'!I8:I13)</f>
        <v>7838720</v>
      </c>
    </row>
    <row r="4" spans="1:9" ht="15" customHeight="1">
      <c r="A4" t="s">
        <v>192</v>
      </c>
      <c r="B4" s="72">
        <f>SUM('4. Podróżni OT'!G14:G19)</f>
        <v>458647</v>
      </c>
      <c r="C4" s="72">
        <f>SUM('4. Podróżni OT'!H14:H19)</f>
        <v>239780</v>
      </c>
      <c r="D4" s="72">
        <f>SUM('4. Podróżni OT'!I14:I19)</f>
        <v>273363</v>
      </c>
      <c r="I4" s="70"/>
    </row>
    <row r="5" spans="1:9">
      <c r="A5" t="s">
        <v>185</v>
      </c>
      <c r="B5" s="73">
        <f t="shared" ref="B5:D5" si="0">B3-B4</f>
        <v>4070915</v>
      </c>
      <c r="C5" s="73">
        <f t="shared" si="0"/>
        <v>6298990</v>
      </c>
      <c r="D5" s="73">
        <f t="shared" si="0"/>
        <v>7565357</v>
      </c>
    </row>
    <row r="6" spans="1:9">
      <c r="A6" t="s">
        <v>193</v>
      </c>
      <c r="B6" s="71">
        <f t="shared" ref="B6:D6" si="1">B3/1000000</f>
        <v>4.5295620000000003</v>
      </c>
      <c r="C6" s="71">
        <f t="shared" si="1"/>
        <v>6.5387700000000004</v>
      </c>
      <c r="D6" s="71">
        <f t="shared" si="1"/>
        <v>7.8387200000000004</v>
      </c>
      <c r="E6" t="s">
        <v>193</v>
      </c>
    </row>
    <row r="7" spans="1:9">
      <c r="A7" t="s">
        <v>194</v>
      </c>
      <c r="B7" s="71">
        <f>B5/1000000</f>
        <v>4.0709150000000003</v>
      </c>
      <c r="C7" s="71">
        <f t="shared" ref="C7:D7" si="2">C5/1000000</f>
        <v>6.2989899999999999</v>
      </c>
      <c r="D7" s="71">
        <f t="shared" si="2"/>
        <v>7.5653569999999997</v>
      </c>
      <c r="E7" t="s">
        <v>194</v>
      </c>
    </row>
    <row r="8" spans="1:9">
      <c r="B8" s="71"/>
      <c r="C8" s="71"/>
      <c r="D8" s="71"/>
    </row>
    <row r="9" spans="1:9">
      <c r="A9" t="s">
        <v>186</v>
      </c>
      <c r="B9" s="75" t="s">
        <v>189</v>
      </c>
      <c r="C9" s="75" t="s">
        <v>188</v>
      </c>
      <c r="D9" s="75" t="s">
        <v>187</v>
      </c>
    </row>
    <row r="10" spans="1:9">
      <c r="A10" t="s">
        <v>193</v>
      </c>
      <c r="B10" s="70"/>
      <c r="C10" s="70">
        <f t="shared" ref="C10" si="3">C3/B3-1</f>
        <v>0.4435766637039078</v>
      </c>
      <c r="D10" s="70">
        <f>D3/C3-1</f>
        <v>0.19880650336378247</v>
      </c>
    </row>
    <row r="11" spans="1:9">
      <c r="A11" t="s">
        <v>194</v>
      </c>
      <c r="B11" s="70"/>
      <c r="C11" s="70">
        <f>C5/B5-1</f>
        <v>0.54731552980103992</v>
      </c>
      <c r="D11" s="70">
        <f>D5/C5-1</f>
        <v>0.20104286560226314</v>
      </c>
    </row>
    <row r="12" spans="1:9" ht="15" customHeight="1">
      <c r="D12" s="75" t="s">
        <v>191</v>
      </c>
    </row>
    <row r="13" spans="1:9">
      <c r="A13" t="s">
        <v>193</v>
      </c>
      <c r="D13" s="70">
        <f>D3/B3-1</f>
        <v>0.73056909255243663</v>
      </c>
    </row>
    <row r="14" spans="1:9">
      <c r="A14" t="s">
        <v>194</v>
      </c>
      <c r="D14" s="70">
        <f>D5/B5-1</f>
        <v>0.858392277903125</v>
      </c>
    </row>
    <row r="15" spans="1:9">
      <c r="B15" s="185" t="s">
        <v>190</v>
      </c>
      <c r="C15" s="185"/>
      <c r="D15" s="185"/>
      <c r="E15" s="185"/>
    </row>
    <row r="16" spans="1:9">
      <c r="B16" s="75">
        <v>2019</v>
      </c>
      <c r="C16" s="75">
        <v>2020</v>
      </c>
      <c r="D16" s="75">
        <v>2021</v>
      </c>
    </row>
    <row r="17" spans="1:26">
      <c r="A17" t="s">
        <v>184</v>
      </c>
      <c r="B17" s="72">
        <f>SUM('3. Umowy OT'!E8:E13)</f>
        <v>2713315</v>
      </c>
      <c r="C17" s="72">
        <f>SUM('3. Umowy OT'!G8:H13)</f>
        <v>3978503</v>
      </c>
      <c r="D17" s="72">
        <f>SUM('3. Umowy OT'!I8:I13)</f>
        <v>2714549</v>
      </c>
    </row>
    <row r="18" spans="1:26">
      <c r="A18" t="s">
        <v>192</v>
      </c>
      <c r="B18" s="72">
        <f>SUM('3. Umowy OT'!E14:E19)</f>
        <v>116100</v>
      </c>
      <c r="C18" s="72">
        <f>SUM('3. Umowy OT'!G14:H19)</f>
        <v>289214</v>
      </c>
      <c r="D18" s="72">
        <f>SUM('3. Umowy OT'!I14:I19)</f>
        <v>120320</v>
      </c>
    </row>
    <row r="19" spans="1:26">
      <c r="A19" t="s">
        <v>185</v>
      </c>
      <c r="B19" s="73">
        <f t="shared" ref="B19" si="4">B17-B18</f>
        <v>2597215</v>
      </c>
      <c r="C19" s="73">
        <f t="shared" ref="C19" si="5">C17-C18</f>
        <v>3689289</v>
      </c>
      <c r="D19" s="73">
        <f t="shared" ref="D19" si="6">D17-D18</f>
        <v>2594229</v>
      </c>
    </row>
    <row r="20" spans="1:26">
      <c r="A20" t="s">
        <v>193</v>
      </c>
      <c r="B20" s="71">
        <f t="shared" ref="B20:D20" si="7">B17/1000000</f>
        <v>2.7133150000000001</v>
      </c>
      <c r="C20" s="71">
        <f t="shared" si="7"/>
        <v>3.9785029999999999</v>
      </c>
      <c r="D20" s="71">
        <f t="shared" si="7"/>
        <v>2.7145489999999999</v>
      </c>
    </row>
    <row r="21" spans="1:26">
      <c r="A21" t="s">
        <v>194</v>
      </c>
      <c r="B21" s="71">
        <f>B19/1000000</f>
        <v>2.5972149999999998</v>
      </c>
      <c r="C21" s="71">
        <f t="shared" ref="C21:D21" si="8">C19/1000000</f>
        <v>3.689289</v>
      </c>
      <c r="D21" s="71">
        <f t="shared" si="8"/>
        <v>2.5942289999999999</v>
      </c>
    </row>
    <row r="22" spans="1:26">
      <c r="B22" s="71"/>
      <c r="C22" s="71"/>
      <c r="D22" s="71"/>
    </row>
    <row r="23" spans="1:26">
      <c r="A23" t="s">
        <v>186</v>
      </c>
      <c r="B23" s="75" t="s">
        <v>189</v>
      </c>
      <c r="C23" s="75" t="s">
        <v>188</v>
      </c>
      <c r="D23" s="75" t="s">
        <v>187</v>
      </c>
    </row>
    <row r="24" spans="1:26">
      <c r="A24" t="s">
        <v>193</v>
      </c>
      <c r="B24" s="70"/>
      <c r="C24" s="70">
        <f t="shared" ref="C24" si="9">C17/B17-1</f>
        <v>0.46628865428451904</v>
      </c>
      <c r="D24" s="70">
        <f>D17/C17-1</f>
        <v>-0.31769587706732905</v>
      </c>
      <c r="E24" s="70"/>
    </row>
    <row r="25" spans="1:26">
      <c r="A25" t="s">
        <v>194</v>
      </c>
      <c r="B25" s="70"/>
      <c r="C25" s="70">
        <f>C19/B19-1</f>
        <v>0.42047885908559746</v>
      </c>
      <c r="D25" s="70">
        <f>D19/C19-1</f>
        <v>-0.29682142006223966</v>
      </c>
      <c r="E25" s="70"/>
    </row>
    <row r="26" spans="1:26">
      <c r="D26" s="75" t="s">
        <v>191</v>
      </c>
      <c r="E26" s="70"/>
    </row>
    <row r="27" spans="1:26">
      <c r="A27" t="s">
        <v>193</v>
      </c>
      <c r="D27" s="70">
        <f>D17/B17-1</f>
        <v>4.5479422772509714E-4</v>
      </c>
      <c r="E27" s="70"/>
    </row>
    <row r="28" spans="1:26">
      <c r="A28" t="s">
        <v>194</v>
      </c>
      <c r="D28" s="70">
        <f>D19/B19-1</f>
        <v>-1.1496930365795244E-3</v>
      </c>
      <c r="E28" s="74"/>
    </row>
    <row r="29" spans="1:26">
      <c r="D29" t="s">
        <v>184</v>
      </c>
      <c r="T29" s="185" t="s">
        <v>183</v>
      </c>
      <c r="U29" s="185"/>
      <c r="V29" s="185"/>
      <c r="W29" s="185"/>
    </row>
    <row r="30" spans="1:26" ht="15.7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5">
        <v>2018</v>
      </c>
      <c r="U30" s="75">
        <v>2019</v>
      </c>
      <c r="V30" s="75">
        <v>2020</v>
      </c>
      <c r="W30" s="75">
        <v>2021</v>
      </c>
      <c r="X30" s="75">
        <v>2019</v>
      </c>
      <c r="Y30" s="75">
        <v>2020</v>
      </c>
      <c r="Z30" s="75">
        <v>2021</v>
      </c>
    </row>
    <row r="31" spans="1:26">
      <c r="B31" s="190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5">
        <f>SUM(F31:I31)-SUM(F37:I37)</f>
        <v>3157688</v>
      </c>
      <c r="V31" s="65">
        <f>SUM(J31:M31)-SUM(J37:M37)</f>
        <v>271283</v>
      </c>
      <c r="W31" s="65">
        <f>SUM(N31:Q31)-SUM(N37:Q37)</f>
        <v>1890023</v>
      </c>
      <c r="X31" s="78">
        <f>U31/$U$37</f>
        <v>0.4099973940909617</v>
      </c>
      <c r="Y31" s="78">
        <f>V31/$V$37</f>
        <v>0.25264205836555581</v>
      </c>
      <c r="Z31" s="78">
        <f t="shared" ref="Z31:Z36" si="10">W31/$W$37</f>
        <v>0.47921840176269087</v>
      </c>
    </row>
    <row r="32" spans="1:26">
      <c r="B32" s="190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5">
        <f t="shared" ref="U32:U36" si="11">SUM(F32:I32)-SUM(F38:I38)</f>
        <v>244322</v>
      </c>
      <c r="V32" s="65">
        <f t="shared" ref="V32:V36" si="12">SUM(J32:M32)-SUM(J38:M38)</f>
        <v>10412</v>
      </c>
      <c r="W32" s="65">
        <f t="shared" ref="W32:W36" si="13">SUM(N32:Q32)-SUM(N38:Q38)</f>
        <v>96377</v>
      </c>
      <c r="X32" s="78">
        <f t="shared" ref="X32:X36" si="14">U32/$U$37</f>
        <v>3.1723014851084697E-2</v>
      </c>
      <c r="Y32" s="78">
        <f t="shared" ref="Y32:Y36" si="15">V32/$V$37</f>
        <v>9.6965497716486743E-3</v>
      </c>
      <c r="Z32" s="78">
        <f t="shared" si="10"/>
        <v>2.443654490272492E-2</v>
      </c>
    </row>
    <row r="33" spans="2:26">
      <c r="B33" s="190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5">
        <f t="shared" si="11"/>
        <v>11088</v>
      </c>
      <c r="V33" s="65">
        <f t="shared" si="12"/>
        <v>1958</v>
      </c>
      <c r="W33" s="65">
        <f t="shared" si="13"/>
        <v>4903</v>
      </c>
      <c r="X33" s="78">
        <f t="shared" si="14"/>
        <v>1.439677100993063E-3</v>
      </c>
      <c r="Y33" s="78">
        <f t="shared" si="15"/>
        <v>1.8234579766507975E-3</v>
      </c>
      <c r="Z33" s="78">
        <f t="shared" si="10"/>
        <v>1.2431636143276951E-3</v>
      </c>
    </row>
    <row r="34" spans="2:26">
      <c r="B34" s="190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5">
        <f t="shared" si="11"/>
        <v>815027</v>
      </c>
      <c r="V34" s="65">
        <f t="shared" si="12"/>
        <v>42583</v>
      </c>
      <c r="W34" s="65">
        <f t="shared" si="13"/>
        <v>229084</v>
      </c>
      <c r="X34" s="78">
        <f t="shared" si="14"/>
        <v>0.10582392754248496</v>
      </c>
      <c r="Y34" s="78">
        <f t="shared" si="15"/>
        <v>3.9656951491175131E-2</v>
      </c>
      <c r="Z34" s="78">
        <f t="shared" si="10"/>
        <v>5.8084620319120074E-2</v>
      </c>
    </row>
    <row r="35" spans="2:26">
      <c r="B35" s="190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5">
        <f t="shared" si="11"/>
        <v>78066</v>
      </c>
      <c r="V35" s="65">
        <f t="shared" si="12"/>
        <v>19622</v>
      </c>
      <c r="W35" s="65">
        <f t="shared" si="13"/>
        <v>59077</v>
      </c>
      <c r="X35" s="78">
        <f t="shared" si="14"/>
        <v>1.013616816072551E-2</v>
      </c>
      <c r="Y35" s="78">
        <f t="shared" si="15"/>
        <v>1.827369377826453E-2</v>
      </c>
      <c r="Z35" s="78">
        <f t="shared" si="10"/>
        <v>1.4979069313407556E-2</v>
      </c>
    </row>
    <row r="36" spans="2:26">
      <c r="B36" s="190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5">
        <f t="shared" si="11"/>
        <v>3395536</v>
      </c>
      <c r="V36" s="65">
        <f t="shared" si="12"/>
        <v>727926</v>
      </c>
      <c r="W36" s="65">
        <f t="shared" si="13"/>
        <v>1664506</v>
      </c>
      <c r="X36" s="78">
        <f t="shared" si="14"/>
        <v>0.44087981825375011</v>
      </c>
      <c r="Y36" s="78">
        <f t="shared" si="15"/>
        <v>0.67790728861670502</v>
      </c>
      <c r="Z36" s="78">
        <f t="shared" si="10"/>
        <v>0.42203820008772885</v>
      </c>
    </row>
    <row r="37" spans="2:26">
      <c r="B37" s="190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5">
        <f>SUM(U31:U36)</f>
        <v>7701727</v>
      </c>
      <c r="V37" s="65">
        <f t="shared" ref="V37:W37" si="16">SUM(V31:V36)</f>
        <v>1073784</v>
      </c>
      <c r="W37" s="65">
        <f t="shared" si="16"/>
        <v>3943970</v>
      </c>
    </row>
    <row r="38" spans="2:26">
      <c r="B38" s="190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90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90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90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.75" thickBot="1">
      <c r="B42" s="190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85" t="s">
        <v>183</v>
      </c>
      <c r="U42" s="185"/>
      <c r="V42" s="185"/>
      <c r="W42" s="185"/>
    </row>
    <row r="43" spans="2:26">
      <c r="T43" s="75">
        <v>2018</v>
      </c>
      <c r="U43" s="75">
        <v>2019</v>
      </c>
      <c r="V43" s="75">
        <v>2020</v>
      </c>
      <c r="W43" s="75">
        <v>2021</v>
      </c>
      <c r="X43" s="75">
        <v>2019</v>
      </c>
      <c r="Y43" s="75">
        <v>2020</v>
      </c>
      <c r="Z43" s="75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7">
        <f>U31/1000000</f>
        <v>3.1576879999999998</v>
      </c>
      <c r="V44" s="67">
        <f t="shared" ref="V44:W44" si="18">V31/1000000</f>
        <v>0.271283</v>
      </c>
      <c r="W44" s="77">
        <f t="shared" si="18"/>
        <v>1.890023</v>
      </c>
      <c r="X44" s="78">
        <f>U44/$U$50</f>
        <v>0.4099973940909617</v>
      </c>
      <c r="Y44" s="78">
        <f>V44/$V$50</f>
        <v>0.25264205836555587</v>
      </c>
      <c r="Z44" s="78">
        <f>W44/$W$50</f>
        <v>0.47921840176269087</v>
      </c>
    </row>
    <row r="45" spans="2:26">
      <c r="S45" s="10" t="s">
        <v>12</v>
      </c>
      <c r="U45" s="67">
        <f t="shared" ref="U45:W45" si="19">U32/1000000</f>
        <v>0.24432200000000001</v>
      </c>
      <c r="V45" s="67">
        <f t="shared" si="19"/>
        <v>1.0411999999999999E-2</v>
      </c>
      <c r="W45" s="67">
        <f t="shared" si="19"/>
        <v>9.6377000000000004E-2</v>
      </c>
      <c r="X45" s="78">
        <f t="shared" ref="X45:X49" si="20">U45/$U$50</f>
        <v>3.1723014851084703E-2</v>
      </c>
      <c r="Y45" s="78">
        <f t="shared" ref="Y45:Y49" si="21">V45/$V$50</f>
        <v>9.6965497716486743E-3</v>
      </c>
      <c r="Z45" s="78">
        <f t="shared" ref="Z45:Z49" si="22">W45/$W$50</f>
        <v>2.443654490272492E-2</v>
      </c>
    </row>
    <row r="46" spans="2:26">
      <c r="S46" s="10" t="s">
        <v>13</v>
      </c>
      <c r="U46" s="67">
        <f t="shared" ref="U46:W46" si="23">U33/1000000</f>
        <v>1.1088000000000001E-2</v>
      </c>
      <c r="V46" s="67">
        <f t="shared" si="23"/>
        <v>1.9580000000000001E-3</v>
      </c>
      <c r="W46" s="67">
        <f t="shared" si="23"/>
        <v>4.9030000000000002E-3</v>
      </c>
      <c r="X46" s="78">
        <f t="shared" si="20"/>
        <v>1.4396771009930632E-3</v>
      </c>
      <c r="Y46" s="78">
        <f t="shared" si="21"/>
        <v>1.8234579766507979E-3</v>
      </c>
      <c r="Z46" s="78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7">
        <f t="shared" ref="U47:W47" si="24">U34/1000000</f>
        <v>0.81502699999999995</v>
      </c>
      <c r="V47" s="67">
        <f t="shared" si="24"/>
        <v>4.2583000000000003E-2</v>
      </c>
      <c r="W47" s="67">
        <f t="shared" si="24"/>
        <v>0.22908400000000001</v>
      </c>
      <c r="X47" s="78">
        <f t="shared" si="20"/>
        <v>0.10582392754248496</v>
      </c>
      <c r="Y47" s="78">
        <f t="shared" si="21"/>
        <v>3.9656951491175145E-2</v>
      </c>
      <c r="Z47" s="78">
        <f t="shared" si="22"/>
        <v>5.8084620319120074E-2</v>
      </c>
    </row>
    <row r="48" spans="2:26" ht="15.75" thickBot="1">
      <c r="C48" s="19"/>
      <c r="S48" s="10" t="s">
        <v>59</v>
      </c>
      <c r="U48" s="67">
        <f t="shared" ref="U48:W48" si="25">U35/1000000</f>
        <v>7.8065999999999997E-2</v>
      </c>
      <c r="V48" s="67">
        <f t="shared" si="25"/>
        <v>1.9622000000000001E-2</v>
      </c>
      <c r="W48" s="67">
        <f t="shared" si="25"/>
        <v>5.9076999999999998E-2</v>
      </c>
      <c r="X48" s="78">
        <f t="shared" si="20"/>
        <v>1.013616816072551E-2</v>
      </c>
      <c r="Y48" s="78">
        <f t="shared" si="21"/>
        <v>1.8273693778264533E-2</v>
      </c>
      <c r="Z48" s="78">
        <f t="shared" si="22"/>
        <v>1.4979069313407554E-2</v>
      </c>
    </row>
    <row r="49" spans="2:26">
      <c r="C49" s="186" t="s">
        <v>22</v>
      </c>
      <c r="D49" s="188" t="s">
        <v>23</v>
      </c>
      <c r="E49" s="188" t="s">
        <v>24</v>
      </c>
      <c r="F49" s="188" t="s">
        <v>25</v>
      </c>
      <c r="G49" s="188" t="s">
        <v>26</v>
      </c>
      <c r="H49" s="188" t="s">
        <v>27</v>
      </c>
      <c r="I49" s="188" t="s">
        <v>28</v>
      </c>
      <c r="J49" s="188" t="s">
        <v>29</v>
      </c>
      <c r="K49" s="188" t="s">
        <v>30</v>
      </c>
      <c r="L49" s="188" t="s">
        <v>31</v>
      </c>
      <c r="M49" s="188" t="s">
        <v>32</v>
      </c>
      <c r="N49" s="183" t="s">
        <v>33</v>
      </c>
      <c r="S49" s="10" t="s">
        <v>60</v>
      </c>
      <c r="U49" s="77">
        <f t="shared" ref="U49:W49" si="26">U36/1000000</f>
        <v>3.3955359999999999</v>
      </c>
      <c r="V49" s="77">
        <f t="shared" si="26"/>
        <v>0.72792599999999996</v>
      </c>
      <c r="W49" s="67">
        <f t="shared" si="26"/>
        <v>1.664506</v>
      </c>
      <c r="X49" s="78">
        <f t="shared" si="20"/>
        <v>0.44087981825375011</v>
      </c>
      <c r="Y49" s="78">
        <f t="shared" si="21"/>
        <v>0.67790728861670513</v>
      </c>
      <c r="Z49" s="78">
        <f t="shared" si="22"/>
        <v>0.42203820008772885</v>
      </c>
    </row>
    <row r="50" spans="2:26" ht="15.75" thickBot="1">
      <c r="C50" s="187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4"/>
      <c r="U50" s="76">
        <f>SUM(U44:U49)</f>
        <v>7.7017269999999991</v>
      </c>
      <c r="V50" s="76">
        <f t="shared" ref="V50" si="27">SUM(V44:V49)</f>
        <v>1.0737839999999998</v>
      </c>
      <c r="W50" s="76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85"/>
      <c r="U52" s="185"/>
      <c r="V52" s="185"/>
      <c r="W52" s="185"/>
    </row>
    <row r="53" spans="2:26">
      <c r="B53" s="43">
        <v>2019</v>
      </c>
      <c r="C53" s="44">
        <v>229442</v>
      </c>
      <c r="D53" s="45">
        <v>206834</v>
      </c>
      <c r="E53" s="46">
        <v>226253</v>
      </c>
      <c r="F53" s="47">
        <v>199836</v>
      </c>
      <c r="G53" s="20">
        <v>275576</v>
      </c>
      <c r="H53" s="47">
        <v>253999</v>
      </c>
      <c r="I53" s="48">
        <v>301966</v>
      </c>
      <c r="J53" s="49">
        <v>253965</v>
      </c>
      <c r="K53" s="48">
        <v>241776</v>
      </c>
      <c r="L53" s="49">
        <v>193841</v>
      </c>
      <c r="M53" s="48">
        <v>173384</v>
      </c>
      <c r="N53" s="50">
        <v>159331</v>
      </c>
      <c r="T53" s="75"/>
      <c r="U53" s="75"/>
      <c r="V53" s="75"/>
      <c r="W53" s="75"/>
    </row>
    <row r="54" spans="2:26">
      <c r="B54" s="43">
        <v>2020</v>
      </c>
      <c r="C54" s="48">
        <v>250679</v>
      </c>
      <c r="D54" s="49">
        <v>185927</v>
      </c>
      <c r="E54" s="48">
        <v>50700</v>
      </c>
      <c r="F54" s="57">
        <v>9936</v>
      </c>
      <c r="G54" s="58">
        <v>33930</v>
      </c>
      <c r="H54" s="57">
        <v>94331</v>
      </c>
      <c r="I54" s="48">
        <v>144403</v>
      </c>
      <c r="J54" s="49">
        <v>110030</v>
      </c>
      <c r="K54" s="48">
        <v>88000</v>
      </c>
      <c r="L54" s="49">
        <v>36134</v>
      </c>
      <c r="M54" s="48">
        <v>23145</v>
      </c>
      <c r="N54" s="59">
        <v>35708</v>
      </c>
      <c r="T54" s="75">
        <v>2018</v>
      </c>
      <c r="U54" s="75">
        <v>2019</v>
      </c>
      <c r="V54" s="75">
        <v>2020</v>
      </c>
      <c r="W54" s="75">
        <v>2021</v>
      </c>
      <c r="X54" s="75">
        <v>2019</v>
      </c>
      <c r="Y54" s="75">
        <v>2020</v>
      </c>
      <c r="Z54" s="75">
        <v>2021</v>
      </c>
    </row>
    <row r="55" spans="2:26" ht="15.75" thickBot="1">
      <c r="B55" s="51">
        <v>2021</v>
      </c>
      <c r="C55" s="52">
        <v>50013</v>
      </c>
      <c r="D55" s="53">
        <v>70799</v>
      </c>
      <c r="E55" s="52">
        <v>77885</v>
      </c>
      <c r="F55" s="53">
        <v>84399</v>
      </c>
      <c r="G55" s="52">
        <v>173550</v>
      </c>
      <c r="H55" s="53">
        <v>236861</v>
      </c>
      <c r="I55" s="52">
        <v>263282</v>
      </c>
      <c r="J55" s="53">
        <v>270727</v>
      </c>
      <c r="K55" s="52">
        <v>168923</v>
      </c>
      <c r="L55" s="53">
        <v>121113</v>
      </c>
      <c r="M55" s="52">
        <v>92653</v>
      </c>
      <c r="N55" s="54">
        <v>70435</v>
      </c>
      <c r="S55" s="10" t="s">
        <v>11</v>
      </c>
      <c r="U55" s="67">
        <v>3.1576879999999998</v>
      </c>
      <c r="V55" s="67">
        <v>0.271283</v>
      </c>
      <c r="W55" s="67">
        <v>1.890023</v>
      </c>
      <c r="X55" s="78">
        <f>U55/$U$50</f>
        <v>0.4099973940909617</v>
      </c>
      <c r="Y55" s="78">
        <f>V55/$V$50</f>
        <v>0.25264205836555587</v>
      </c>
      <c r="Z55" s="78">
        <f>W55/$W$50</f>
        <v>0.47921840176269087</v>
      </c>
    </row>
    <row r="56" spans="2:26">
      <c r="S56" s="10" t="s">
        <v>60</v>
      </c>
      <c r="U56" s="67">
        <v>3.3955359999999999</v>
      </c>
      <c r="V56" s="67">
        <v>0.72792599999999996</v>
      </c>
      <c r="W56" s="67">
        <v>1.664506</v>
      </c>
      <c r="X56" s="78">
        <f t="shared" ref="X56:X61" si="29">U56/$U$50</f>
        <v>0.44087981825375011</v>
      </c>
      <c r="Y56" s="78">
        <f t="shared" ref="Y56:Y61" si="30">V56/$V$50</f>
        <v>0.67790728861670513</v>
      </c>
      <c r="Z56" s="78">
        <f t="shared" ref="Z56:Z61" si="31">W56/$W$50</f>
        <v>0.42203820008772885</v>
      </c>
    </row>
    <row r="57" spans="2:26">
      <c r="S57" s="10" t="s">
        <v>14</v>
      </c>
      <c r="U57" s="67">
        <v>0.81502699999999995</v>
      </c>
      <c r="V57" s="67">
        <v>4.2583000000000003E-2</v>
      </c>
      <c r="W57" s="67">
        <v>0.22908400000000001</v>
      </c>
      <c r="X57" s="78">
        <f t="shared" si="29"/>
        <v>0.10582392754248496</v>
      </c>
      <c r="Y57" s="78">
        <f t="shared" si="30"/>
        <v>3.9656951491175145E-2</v>
      </c>
      <c r="Z57" s="78">
        <f t="shared" si="31"/>
        <v>5.8084620319120074E-2</v>
      </c>
    </row>
    <row r="58" spans="2:26">
      <c r="S58" s="10" t="s">
        <v>12</v>
      </c>
      <c r="U58" s="67">
        <v>0.24432200000000001</v>
      </c>
      <c r="V58" s="67">
        <v>1.0411999999999999E-2</v>
      </c>
      <c r="W58" s="67">
        <v>9.6377000000000004E-2</v>
      </c>
      <c r="X58" s="78">
        <f t="shared" si="29"/>
        <v>3.1723014851084703E-2</v>
      </c>
      <c r="Y58" s="78">
        <f t="shared" si="30"/>
        <v>9.6965497716486743E-3</v>
      </c>
      <c r="Z58" s="78">
        <f t="shared" si="31"/>
        <v>2.443654490272492E-2</v>
      </c>
    </row>
    <row r="59" spans="2:26">
      <c r="S59" s="10" t="s">
        <v>59</v>
      </c>
      <c r="U59" s="67">
        <v>7.8065999999999997E-2</v>
      </c>
      <c r="V59" s="67">
        <v>1.9622000000000001E-2</v>
      </c>
      <c r="W59" s="67">
        <v>5.9076999999999998E-2</v>
      </c>
      <c r="X59" s="78">
        <f t="shared" si="29"/>
        <v>1.013616816072551E-2</v>
      </c>
      <c r="Y59" s="78">
        <f t="shared" si="30"/>
        <v>1.8273693778264533E-2</v>
      </c>
      <c r="Z59" s="78">
        <f t="shared" si="31"/>
        <v>1.4979069313407554E-2</v>
      </c>
    </row>
    <row r="60" spans="2:26">
      <c r="S60" s="10" t="s">
        <v>13</v>
      </c>
      <c r="U60" s="67">
        <v>1.1088000000000001E-2</v>
      </c>
      <c r="V60" s="67">
        <v>1.9580000000000001E-3</v>
      </c>
      <c r="W60" s="67">
        <v>4.9030000000000002E-3</v>
      </c>
      <c r="X60" s="78">
        <f t="shared" si="29"/>
        <v>1.4396771009930632E-3</v>
      </c>
      <c r="Y60" s="78">
        <f t="shared" si="30"/>
        <v>1.8234579766507979E-3</v>
      </c>
      <c r="Z60" s="78">
        <f t="shared" si="31"/>
        <v>1.2431636143276951E-3</v>
      </c>
    </row>
    <row r="61" spans="2:26">
      <c r="U61" s="76">
        <f>SUM(U55:U60)</f>
        <v>7.701727</v>
      </c>
      <c r="V61" s="76">
        <f t="shared" ref="V61:W61" si="32">SUM(V55:V60)</f>
        <v>1.0737840000000001</v>
      </c>
      <c r="W61" s="76">
        <f t="shared" si="32"/>
        <v>3.9439699999999998</v>
      </c>
      <c r="X61" s="78">
        <f t="shared" si="29"/>
        <v>1.0000000000000002</v>
      </c>
      <c r="Y61" s="78">
        <f t="shared" si="30"/>
        <v>1.0000000000000002</v>
      </c>
      <c r="Z61" s="78">
        <f t="shared" si="31"/>
        <v>0.99999999999999989</v>
      </c>
    </row>
    <row r="63" spans="2:26">
      <c r="U63" s="67">
        <f>SUM(U57:U60)</f>
        <v>1.1485029999999998</v>
      </c>
      <c r="W63" s="67">
        <f>SUM(W57:W60)</f>
        <v>0.38944099999999998</v>
      </c>
    </row>
    <row r="64" spans="2:26">
      <c r="U64" s="78">
        <f>U63/U61</f>
        <v>0.14912278765528819</v>
      </c>
      <c r="W64" s="78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B1:E1"/>
    <mergeCell ref="B15:E15"/>
    <mergeCell ref="B31:B36"/>
    <mergeCell ref="B37:B42"/>
    <mergeCell ref="T29:W29"/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I45"/>
  <sheetViews>
    <sheetView showGridLines="0" topLeftCell="A10" zoomScale="85" zoomScaleNormal="85" workbookViewId="0">
      <selection activeCell="Q50" sqref="Q50"/>
    </sheetView>
  </sheetViews>
  <sheetFormatPr defaultColWidth="9.140625" defaultRowHeight="15"/>
  <cols>
    <col min="1" max="2" width="9.140625" style="8"/>
    <col min="3" max="3" width="13.42578125" style="8" customWidth="1"/>
    <col min="4" max="4" width="13.28515625" style="8" bestFit="1" customWidth="1"/>
    <col min="5" max="11" width="12.7109375" style="8" customWidth="1"/>
    <col min="12" max="12" width="13.5703125" style="8" bestFit="1" customWidth="1"/>
    <col min="13" max="14" width="11.140625" style="8" customWidth="1"/>
    <col min="15" max="15" width="10.28515625" style="8" customWidth="1"/>
    <col min="16" max="16" width="11.28515625" style="8" customWidth="1"/>
    <col min="17" max="17" width="11" style="8" customWidth="1"/>
    <col min="18" max="18" width="12.28515625" style="8" customWidth="1"/>
    <col min="19" max="19" width="10.7109375" style="8" customWidth="1"/>
    <col min="20" max="20" width="11" style="8" customWidth="1"/>
    <col min="21" max="24" width="9.140625" style="8" customWidth="1"/>
    <col min="25" max="27" width="9.7109375" style="8" bestFit="1" customWidth="1"/>
    <col min="28" max="28" width="9.7109375" style="8" customWidth="1"/>
    <col min="29" max="30" width="9.7109375" style="8" bestFit="1" customWidth="1"/>
    <col min="31" max="16384" width="9.140625" style="8"/>
  </cols>
  <sheetData>
    <row r="1" spans="2:35">
      <c r="AC1" s="60"/>
      <c r="AD1" s="60"/>
      <c r="AF1" s="60"/>
      <c r="AG1" s="60"/>
      <c r="AI1" s="60"/>
    </row>
    <row r="2" spans="2:35">
      <c r="B2" s="7" t="s">
        <v>3</v>
      </c>
      <c r="E2" s="37"/>
      <c r="F2" s="37"/>
      <c r="G2" s="37"/>
      <c r="H2" s="37"/>
      <c r="I2" s="37"/>
      <c r="J2" s="37"/>
      <c r="K2" s="37"/>
      <c r="AB2" s="60"/>
      <c r="AC2" s="60"/>
      <c r="AD2" s="60"/>
      <c r="AE2" s="60"/>
      <c r="AF2" s="60"/>
      <c r="AH2" s="60"/>
    </row>
    <row r="3" spans="2:35">
      <c r="AC3" s="60"/>
      <c r="AD3" s="60"/>
      <c r="AE3" s="60"/>
      <c r="AF3" s="60"/>
      <c r="AG3" s="60"/>
      <c r="AI3" s="60"/>
    </row>
    <row r="4" spans="2:35">
      <c r="C4" s="9" t="s">
        <v>229</v>
      </c>
      <c r="AC4" s="60"/>
      <c r="AD4" s="60"/>
      <c r="AE4" s="60"/>
      <c r="AF4" s="60"/>
      <c r="AG4" s="60"/>
      <c r="AI4" s="60"/>
    </row>
    <row r="5" spans="2:35">
      <c r="C5" s="9"/>
      <c r="E5" s="37"/>
      <c r="F5" s="37"/>
      <c r="G5" s="37"/>
      <c r="H5" s="37"/>
      <c r="I5" s="37"/>
      <c r="J5" s="37"/>
      <c r="K5" s="37"/>
      <c r="AC5" s="60"/>
      <c r="AD5" s="60"/>
      <c r="AE5" s="60"/>
      <c r="AF5" s="60"/>
      <c r="AG5" s="60"/>
      <c r="AI5" s="60"/>
    </row>
    <row r="6" spans="2:35">
      <c r="D6" s="1"/>
      <c r="E6" s="178">
        <v>2019</v>
      </c>
      <c r="F6" s="178">
        <v>2020</v>
      </c>
      <c r="G6" s="178">
        <v>2021</v>
      </c>
      <c r="H6" s="178">
        <v>2022</v>
      </c>
      <c r="I6" s="178">
        <v>2023</v>
      </c>
      <c r="J6" s="178">
        <v>2024</v>
      </c>
      <c r="K6" s="178">
        <v>2025</v>
      </c>
      <c r="L6" s="182"/>
    </row>
    <row r="7" spans="2:35">
      <c r="D7" s="1"/>
      <c r="E7" s="179"/>
      <c r="F7" s="179"/>
      <c r="G7" s="179"/>
      <c r="H7" s="179"/>
      <c r="I7" s="179"/>
      <c r="J7" s="179" t="s">
        <v>43</v>
      </c>
      <c r="K7" s="179" t="s">
        <v>43</v>
      </c>
      <c r="L7" s="182"/>
    </row>
    <row r="8" spans="2:35" ht="15" customHeight="1">
      <c r="C8" s="180" t="s">
        <v>21</v>
      </c>
      <c r="D8" s="94" t="s">
        <v>11</v>
      </c>
      <c r="E8" s="88">
        <v>4508</v>
      </c>
      <c r="F8" s="88">
        <v>1497</v>
      </c>
      <c r="G8" s="88">
        <v>1298</v>
      </c>
      <c r="H8" s="88">
        <v>2904</v>
      </c>
      <c r="I8" s="88">
        <v>3418</v>
      </c>
      <c r="J8" s="88">
        <v>2392</v>
      </c>
      <c r="K8" s="88">
        <v>3604</v>
      </c>
      <c r="L8" s="149"/>
      <c r="M8" s="37"/>
      <c r="O8" s="96"/>
      <c r="P8" s="96"/>
      <c r="Q8" s="96"/>
      <c r="R8" s="96"/>
      <c r="S8" s="96"/>
      <c r="T8" s="96"/>
      <c r="U8" s="96"/>
      <c r="V8" s="96"/>
      <c r="W8" s="96"/>
      <c r="X8" s="96"/>
    </row>
    <row r="9" spans="2:35">
      <c r="C9" s="180"/>
      <c r="D9" s="94" t="s">
        <v>12</v>
      </c>
      <c r="E9" s="89">
        <v>35</v>
      </c>
      <c r="F9" s="89">
        <v>5</v>
      </c>
      <c r="G9" s="89">
        <v>10</v>
      </c>
      <c r="H9" s="89">
        <v>194</v>
      </c>
      <c r="I9" s="89">
        <v>295</v>
      </c>
      <c r="J9" s="89">
        <v>158</v>
      </c>
      <c r="K9" s="89">
        <v>721</v>
      </c>
      <c r="L9" s="149"/>
      <c r="M9" s="37"/>
    </row>
    <row r="10" spans="2:35">
      <c r="C10" s="180"/>
      <c r="D10" s="94" t="s">
        <v>13</v>
      </c>
      <c r="E10" s="89">
        <v>8982</v>
      </c>
      <c r="F10" s="89">
        <v>3595</v>
      </c>
      <c r="G10" s="89">
        <v>2860</v>
      </c>
      <c r="H10" s="89">
        <v>4876</v>
      </c>
      <c r="I10" s="89">
        <v>5306</v>
      </c>
      <c r="J10" s="89">
        <v>4152</v>
      </c>
      <c r="K10" s="89">
        <v>4642</v>
      </c>
      <c r="L10" s="149"/>
      <c r="M10" s="37"/>
    </row>
    <row r="11" spans="2:35">
      <c r="C11" s="180"/>
      <c r="D11" s="94" t="s">
        <v>14</v>
      </c>
      <c r="E11" s="89">
        <v>425</v>
      </c>
      <c r="F11" s="89">
        <v>285</v>
      </c>
      <c r="G11" s="89">
        <v>235</v>
      </c>
      <c r="H11" s="89">
        <v>530</v>
      </c>
      <c r="I11" s="89">
        <v>1881</v>
      </c>
      <c r="J11" s="89">
        <v>1358</v>
      </c>
      <c r="K11" s="89">
        <v>2002</v>
      </c>
      <c r="L11" s="149"/>
      <c r="M11" s="37"/>
    </row>
    <row r="12" spans="2:35">
      <c r="C12" s="180"/>
      <c r="D12" s="94" t="s">
        <v>59</v>
      </c>
      <c r="E12" s="90">
        <v>4350</v>
      </c>
      <c r="F12" s="90">
        <v>1795</v>
      </c>
      <c r="G12" s="90">
        <v>3154</v>
      </c>
      <c r="H12" s="90">
        <v>9158</v>
      </c>
      <c r="I12" s="90">
        <v>15597</v>
      </c>
      <c r="J12" s="90">
        <v>3660</v>
      </c>
      <c r="K12" s="90">
        <v>4360</v>
      </c>
      <c r="L12" s="149"/>
      <c r="M12" s="37"/>
    </row>
    <row r="13" spans="2:35" ht="15" customHeight="1">
      <c r="C13" s="180" t="s">
        <v>20</v>
      </c>
      <c r="D13" s="94" t="s">
        <v>11</v>
      </c>
      <c r="E13" s="105">
        <v>60</v>
      </c>
      <c r="F13" s="105">
        <v>231</v>
      </c>
      <c r="G13" s="105">
        <v>164</v>
      </c>
      <c r="H13" s="105">
        <v>223</v>
      </c>
      <c r="I13" s="105">
        <v>224</v>
      </c>
      <c r="J13" s="105">
        <v>211</v>
      </c>
      <c r="K13" s="105">
        <v>159</v>
      </c>
      <c r="L13" s="149"/>
    </row>
    <row r="14" spans="2:35">
      <c r="C14" s="180"/>
      <c r="D14" s="94" t="s">
        <v>12</v>
      </c>
      <c r="E14" s="104">
        <v>0</v>
      </c>
      <c r="F14" s="104">
        <v>0</v>
      </c>
      <c r="G14" s="104">
        <v>0</v>
      </c>
      <c r="H14" s="104">
        <v>1</v>
      </c>
      <c r="I14" s="104">
        <v>2</v>
      </c>
      <c r="J14" s="104">
        <v>0</v>
      </c>
      <c r="K14" s="104">
        <v>4</v>
      </c>
      <c r="L14" s="149"/>
    </row>
    <row r="15" spans="2:35">
      <c r="C15" s="180"/>
      <c r="D15" s="94" t="s">
        <v>13</v>
      </c>
      <c r="E15" s="104">
        <v>113</v>
      </c>
      <c r="F15" s="104">
        <v>771</v>
      </c>
      <c r="G15" s="104">
        <v>477</v>
      </c>
      <c r="H15" s="104">
        <v>363</v>
      </c>
      <c r="I15" s="104">
        <v>366</v>
      </c>
      <c r="J15" s="104">
        <v>395</v>
      </c>
      <c r="K15" s="104">
        <v>187</v>
      </c>
      <c r="L15" s="149"/>
    </row>
    <row r="16" spans="2:35">
      <c r="C16" s="180"/>
      <c r="D16" s="94" t="s">
        <v>14</v>
      </c>
      <c r="E16" s="104">
        <v>1</v>
      </c>
      <c r="F16" s="104">
        <v>30</v>
      </c>
      <c r="G16" s="104">
        <v>0</v>
      </c>
      <c r="H16" s="104">
        <v>4</v>
      </c>
      <c r="I16" s="104">
        <v>7</v>
      </c>
      <c r="J16" s="104">
        <v>1</v>
      </c>
      <c r="K16" s="104">
        <v>2</v>
      </c>
      <c r="L16" s="149"/>
    </row>
    <row r="17" spans="3:33">
      <c r="C17" s="180"/>
      <c r="D17" s="94" t="s">
        <v>59</v>
      </c>
      <c r="E17" s="114">
        <v>130</v>
      </c>
      <c r="F17" s="114">
        <v>272</v>
      </c>
      <c r="G17" s="114">
        <v>337</v>
      </c>
      <c r="H17" s="114">
        <v>513</v>
      </c>
      <c r="I17" s="114">
        <v>156</v>
      </c>
      <c r="J17" s="114">
        <v>271</v>
      </c>
      <c r="K17" s="114">
        <v>159</v>
      </c>
      <c r="L17" s="149"/>
    </row>
    <row r="18" spans="3:33">
      <c r="E18" s="37"/>
      <c r="F18" s="37"/>
      <c r="G18" s="37"/>
      <c r="H18" s="37"/>
      <c r="I18" s="37"/>
      <c r="J18" s="37"/>
      <c r="K18" s="37"/>
      <c r="L18" s="37"/>
      <c r="N18" s="37"/>
      <c r="R18" s="37"/>
      <c r="U18" s="37"/>
      <c r="V18" s="37"/>
      <c r="Z18" s="37"/>
      <c r="AA18" s="69"/>
      <c r="AB18" s="69"/>
      <c r="AC18" s="60"/>
      <c r="AD18" s="60"/>
      <c r="AE18" s="60"/>
      <c r="AF18" s="60"/>
      <c r="AG18" s="60"/>
    </row>
    <row r="19" spans="3:33">
      <c r="E19" s="37"/>
      <c r="F19" s="37"/>
      <c r="G19" s="37"/>
      <c r="H19" s="37"/>
      <c r="I19" s="37"/>
      <c r="J19" s="37"/>
      <c r="K19" s="37"/>
      <c r="L19" s="37"/>
      <c r="N19" s="37"/>
      <c r="R19" s="37"/>
      <c r="U19" s="37"/>
      <c r="V19" s="37"/>
      <c r="Z19" s="37"/>
      <c r="AA19" s="69"/>
      <c r="AB19" s="69"/>
      <c r="AC19" s="60"/>
      <c r="AD19" s="60"/>
      <c r="AE19" s="60"/>
      <c r="AF19" s="60"/>
      <c r="AG19" s="60"/>
    </row>
    <row r="20" spans="3:33">
      <c r="C20" s="9" t="s">
        <v>228</v>
      </c>
      <c r="AA20" s="56"/>
      <c r="AB20" s="56"/>
      <c r="AC20" s="60"/>
      <c r="AD20" s="60"/>
      <c r="AE20" s="60"/>
      <c r="AF20" s="60"/>
      <c r="AG20" s="60"/>
    </row>
    <row r="21" spans="3:33" s="27" customFormat="1">
      <c r="AD21" s="60"/>
      <c r="AE21" s="60"/>
    </row>
    <row r="22" spans="3:33" s="26" customFormat="1">
      <c r="C22" s="136"/>
      <c r="D22" s="136"/>
      <c r="E22" s="136">
        <v>2019</v>
      </c>
      <c r="F22" s="136">
        <v>2020</v>
      </c>
      <c r="G22" s="136">
        <v>2021</v>
      </c>
      <c r="H22" s="136">
        <v>2022</v>
      </c>
      <c r="I22" s="136">
        <v>2023</v>
      </c>
      <c r="J22" s="136">
        <v>2024</v>
      </c>
      <c r="K22" s="136">
        <v>2025</v>
      </c>
      <c r="L22" s="27"/>
      <c r="M22" s="27"/>
      <c r="N22" s="27"/>
      <c r="O22" s="27"/>
    </row>
    <row r="23" spans="3:33" s="26" customFormat="1">
      <c r="C23" s="136"/>
      <c r="D23" s="136" t="s">
        <v>11</v>
      </c>
      <c r="E23" s="137">
        <f>E8</f>
        <v>4508</v>
      </c>
      <c r="F23" s="137">
        <f>F8</f>
        <v>1497</v>
      </c>
      <c r="G23" s="137">
        <f t="shared" ref="G23:I23" si="0">G8</f>
        <v>1298</v>
      </c>
      <c r="H23" s="137">
        <f t="shared" si="0"/>
        <v>2904</v>
      </c>
      <c r="I23" s="137">
        <f t="shared" si="0"/>
        <v>3418</v>
      </c>
      <c r="J23" s="137">
        <f t="shared" ref="J23" si="1">J8</f>
        <v>2392</v>
      </c>
      <c r="K23" s="137">
        <f>SUM(K8:K8)</f>
        <v>3604</v>
      </c>
      <c r="L23" s="27"/>
      <c r="M23" s="27"/>
      <c r="N23" s="27"/>
      <c r="O23" s="27"/>
    </row>
    <row r="24" spans="3:33" s="26" customFormat="1">
      <c r="C24" s="136"/>
      <c r="D24" s="136" t="s">
        <v>12</v>
      </c>
      <c r="E24" s="137">
        <f t="shared" ref="E24:I24" si="2">E9</f>
        <v>35</v>
      </c>
      <c r="F24" s="137">
        <f t="shared" ref="F24" si="3">F9</f>
        <v>5</v>
      </c>
      <c r="G24" s="137">
        <f t="shared" si="2"/>
        <v>10</v>
      </c>
      <c r="H24" s="137">
        <f t="shared" si="2"/>
        <v>194</v>
      </c>
      <c r="I24" s="137">
        <f t="shared" si="2"/>
        <v>295</v>
      </c>
      <c r="J24" s="137">
        <f t="shared" ref="J24" si="4">J9</f>
        <v>158</v>
      </c>
      <c r="K24" s="137">
        <f>SUM(K9:K9)</f>
        <v>721</v>
      </c>
      <c r="L24" s="27"/>
      <c r="M24" s="27"/>
      <c r="N24" s="27"/>
      <c r="O24" s="27"/>
    </row>
    <row r="25" spans="3:33" s="26" customFormat="1">
      <c r="C25" s="136"/>
      <c r="D25" s="136" t="s">
        <v>13</v>
      </c>
      <c r="E25" s="137">
        <f t="shared" ref="E25:I25" si="5">E10</f>
        <v>8982</v>
      </c>
      <c r="F25" s="137">
        <f t="shared" ref="F25" si="6">F10</f>
        <v>3595</v>
      </c>
      <c r="G25" s="137">
        <f t="shared" si="5"/>
        <v>2860</v>
      </c>
      <c r="H25" s="137">
        <f t="shared" si="5"/>
        <v>4876</v>
      </c>
      <c r="I25" s="137">
        <f t="shared" si="5"/>
        <v>5306</v>
      </c>
      <c r="J25" s="137">
        <f t="shared" ref="J25" si="7">J10</f>
        <v>4152</v>
      </c>
      <c r="K25" s="137">
        <f>SUM(K10:K10)</f>
        <v>4642</v>
      </c>
      <c r="L25" s="27"/>
      <c r="M25" s="27"/>
      <c r="N25" s="27"/>
      <c r="O25" s="27"/>
    </row>
    <row r="26" spans="3:33" s="26" customFormat="1">
      <c r="C26" s="136"/>
      <c r="D26" s="136" t="s">
        <v>14</v>
      </c>
      <c r="E26" s="137">
        <f t="shared" ref="E26:I26" si="8">E11</f>
        <v>425</v>
      </c>
      <c r="F26" s="137">
        <f t="shared" ref="F26" si="9">F11</f>
        <v>285</v>
      </c>
      <c r="G26" s="137">
        <f t="shared" si="8"/>
        <v>235</v>
      </c>
      <c r="H26" s="137">
        <f t="shared" si="8"/>
        <v>530</v>
      </c>
      <c r="I26" s="137">
        <f t="shared" si="8"/>
        <v>1881</v>
      </c>
      <c r="J26" s="137">
        <f t="shared" ref="J26" si="10">J11</f>
        <v>1358</v>
      </c>
      <c r="K26" s="137">
        <f>SUM(K11:K11)</f>
        <v>2002</v>
      </c>
      <c r="L26" s="27"/>
      <c r="M26" s="27"/>
      <c r="N26" s="27"/>
      <c r="O26" s="27"/>
    </row>
    <row r="27" spans="3:33" s="26" customFormat="1">
      <c r="C27" s="136"/>
      <c r="D27" s="136" t="s">
        <v>59</v>
      </c>
      <c r="E27" s="137">
        <f t="shared" ref="E27:I27" si="11">E12</f>
        <v>4350</v>
      </c>
      <c r="F27" s="137">
        <f t="shared" ref="F27" si="12">F12</f>
        <v>1795</v>
      </c>
      <c r="G27" s="137">
        <f t="shared" si="11"/>
        <v>3154</v>
      </c>
      <c r="H27" s="137">
        <f t="shared" si="11"/>
        <v>9158</v>
      </c>
      <c r="I27" s="137">
        <f t="shared" si="11"/>
        <v>15597</v>
      </c>
      <c r="J27" s="137">
        <f t="shared" ref="J27" si="13">J12</f>
        <v>3660</v>
      </c>
      <c r="K27" s="137">
        <f>SUM(K12:K12)</f>
        <v>4360</v>
      </c>
      <c r="L27" s="27"/>
      <c r="M27" s="27"/>
      <c r="N27" s="27"/>
      <c r="O27" s="27"/>
    </row>
    <row r="28" spans="3:33" s="26" customFormat="1">
      <c r="C28" s="136"/>
      <c r="D28" s="137"/>
      <c r="E28" s="137"/>
      <c r="F28" s="137"/>
      <c r="G28" s="137"/>
      <c r="H28" s="137"/>
      <c r="I28" s="137"/>
      <c r="J28" s="137"/>
      <c r="K28" s="137"/>
      <c r="L28" s="136"/>
      <c r="M28" s="27"/>
      <c r="N28" s="64"/>
      <c r="O28" s="64"/>
      <c r="P28" s="64"/>
      <c r="Q28" s="38"/>
      <c r="R28" s="38"/>
      <c r="S28" s="41"/>
    </row>
    <row r="29" spans="3:33" s="26" customFormat="1">
      <c r="C29" s="136"/>
      <c r="D29" s="137"/>
      <c r="E29" s="137"/>
      <c r="F29" s="137"/>
      <c r="G29" s="137"/>
      <c r="H29" s="137"/>
      <c r="I29" s="137"/>
      <c r="J29" s="137"/>
      <c r="K29" s="137"/>
      <c r="L29" s="136"/>
      <c r="M29" s="27"/>
      <c r="N29" s="64"/>
      <c r="O29" s="64"/>
      <c r="P29" s="64"/>
      <c r="Q29" s="38"/>
      <c r="R29" s="38"/>
      <c r="S29" s="41"/>
    </row>
    <row r="30" spans="3:33" s="26" customFormat="1">
      <c r="C30" s="136"/>
      <c r="D30" s="137"/>
      <c r="E30" s="137"/>
      <c r="F30" s="137"/>
      <c r="G30" s="137"/>
      <c r="H30" s="137"/>
      <c r="I30" s="137"/>
      <c r="J30" s="137"/>
      <c r="K30" s="137"/>
      <c r="L30" s="136"/>
      <c r="M30" s="27"/>
      <c r="N30" s="64"/>
      <c r="O30" s="64"/>
      <c r="P30" s="64"/>
      <c r="Q30" s="38"/>
      <c r="R30" s="38"/>
      <c r="S30" s="41"/>
    </row>
    <row r="31" spans="3:33" s="26" customFormat="1">
      <c r="C31" s="136"/>
      <c r="D31" s="137"/>
      <c r="E31" s="137"/>
      <c r="F31" s="137"/>
      <c r="G31" s="137"/>
      <c r="H31" s="137"/>
      <c r="I31" s="137"/>
      <c r="J31" s="137"/>
      <c r="K31" s="137"/>
      <c r="L31" s="136"/>
      <c r="M31" s="27"/>
      <c r="N31" s="64"/>
      <c r="O31" s="64"/>
      <c r="P31" s="64"/>
      <c r="Q31" s="38"/>
      <c r="R31" s="38"/>
      <c r="S31" s="41"/>
    </row>
    <row r="32" spans="3:33" s="26" customFormat="1">
      <c r="C32" s="27"/>
      <c r="D32" s="64"/>
      <c r="E32" s="64"/>
      <c r="F32" s="64"/>
      <c r="G32" s="64"/>
      <c r="H32" s="64"/>
      <c r="I32" s="64"/>
      <c r="J32" s="64"/>
      <c r="K32" s="64"/>
      <c r="L32" s="27"/>
      <c r="M32" s="27"/>
      <c r="N32" s="64"/>
      <c r="O32" s="64"/>
      <c r="P32" s="64"/>
      <c r="Q32" s="38"/>
      <c r="R32" s="38"/>
      <c r="S32" s="41"/>
    </row>
    <row r="33" spans="5:25" s="26" customFormat="1"/>
    <row r="34" spans="5:25" s="26" customFormat="1"/>
    <row r="35" spans="5:25" s="26" customFormat="1"/>
    <row r="36" spans="5:25" s="26" customFormat="1"/>
    <row r="37" spans="5:25" s="26" customFormat="1"/>
    <row r="38" spans="5:25" s="27" customFormat="1"/>
    <row r="39" spans="5:25" s="27" customFormat="1"/>
    <row r="40" spans="5:25" s="27" customFormat="1"/>
    <row r="41" spans="5:25" s="27" customFormat="1"/>
    <row r="42" spans="5:25" s="27" customFormat="1"/>
    <row r="43" spans="5:25">
      <c r="E43" s="37"/>
      <c r="F43" s="37"/>
      <c r="G43" s="37"/>
      <c r="H43" s="37"/>
      <c r="I43" s="37"/>
      <c r="J43" s="37"/>
      <c r="K43" s="37"/>
      <c r="L43" s="37"/>
      <c r="M43" s="37"/>
      <c r="Q43" s="37"/>
      <c r="T43" s="37"/>
      <c r="U43" s="37"/>
      <c r="Y43" s="37"/>
    </row>
    <row r="44" spans="5:25">
      <c r="E44" s="37"/>
      <c r="F44" s="37"/>
      <c r="G44" s="37"/>
      <c r="H44" s="37"/>
      <c r="I44" s="37"/>
      <c r="J44" s="37"/>
      <c r="K44" s="37"/>
      <c r="M44" s="37"/>
      <c r="Q44" s="37"/>
      <c r="U44" s="37"/>
      <c r="Y44" s="37"/>
    </row>
    <row r="45" spans="5:25">
      <c r="E45" s="37"/>
      <c r="F45" s="37"/>
      <c r="G45" s="37"/>
      <c r="H45" s="37"/>
      <c r="I45" s="37"/>
      <c r="J45" s="37"/>
      <c r="K45" s="37"/>
      <c r="M45" s="37"/>
      <c r="Q45" s="37"/>
      <c r="U45" s="37"/>
      <c r="Y45" s="37"/>
    </row>
  </sheetData>
  <sheetProtection algorithmName="SHA-512" hashValue="xbuI83BWgG+6WRIxHOnvxeJj1rwdIKnoBTmAGIXdD8RFNwEhahD/LaX09ftliUQdK31CfkfqY6ZUExGBQwUT8Q==" saltValue="StCsoSsj99vgG2IkUM4kQw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J6:J7"/>
    <mergeCell ref="L6:L7"/>
    <mergeCell ref="I6:I7"/>
    <mergeCell ref="K6:K7"/>
    <mergeCell ref="C8:C12"/>
    <mergeCell ref="C13:C17"/>
    <mergeCell ref="E6:E7"/>
    <mergeCell ref="G6:G7"/>
    <mergeCell ref="H6:H7"/>
    <mergeCell ref="F6:F7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U46"/>
  <sheetViews>
    <sheetView showGridLines="0" zoomScale="85" zoomScaleNormal="85" workbookViewId="0">
      <selection activeCell="P20" sqref="P20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11" width="12.7109375" style="8" customWidth="1"/>
    <col min="12" max="12" width="11.140625" style="8" customWidth="1"/>
    <col min="13" max="13" width="9.85546875" style="8" bestFit="1" customWidth="1"/>
    <col min="14" max="14" width="9" style="8" bestFit="1" customWidth="1"/>
    <col min="15" max="15" width="9" style="8" customWidth="1"/>
    <col min="16" max="16" width="10.140625" style="8" bestFit="1" customWidth="1"/>
    <col min="17" max="17" width="12.42578125" style="8" bestFit="1" customWidth="1"/>
    <col min="18" max="21" width="12.42578125" style="8" customWidth="1"/>
    <col min="22" max="22" width="12.28515625" style="8" customWidth="1"/>
    <col min="23" max="23" width="9" style="8" bestFit="1" customWidth="1"/>
    <col min="24" max="24" width="13.42578125" style="8" customWidth="1"/>
    <col min="25" max="25" width="12.140625" style="8" customWidth="1"/>
    <col min="26" max="26" width="11.140625" style="8" customWidth="1"/>
    <col min="27" max="27" width="10.28515625" style="8" customWidth="1"/>
    <col min="28" max="28" width="11.28515625" style="8" customWidth="1"/>
    <col min="29" max="29" width="11" style="8" customWidth="1"/>
    <col min="30" max="30" width="12.28515625" style="8" customWidth="1"/>
    <col min="31" max="31" width="10.7109375" style="8" customWidth="1"/>
    <col min="32" max="32" width="11" style="8" customWidth="1"/>
    <col min="33" max="36" width="9.140625" style="8" customWidth="1"/>
    <col min="37" max="39" width="9.7109375" style="8" bestFit="1" customWidth="1"/>
    <col min="40" max="40" width="9.7109375" style="8" customWidth="1"/>
    <col min="41" max="42" width="9.7109375" style="8" bestFit="1" customWidth="1"/>
    <col min="43" max="16384" width="9.140625" style="8"/>
  </cols>
  <sheetData>
    <row r="1" spans="2:47">
      <c r="AO1" s="60"/>
      <c r="AP1" s="60"/>
      <c r="AR1" s="60"/>
      <c r="AS1" s="60"/>
      <c r="AU1" s="60"/>
    </row>
    <row r="2" spans="2:47">
      <c r="B2" s="7" t="s">
        <v>3</v>
      </c>
      <c r="W2" s="7"/>
      <c r="AO2" s="60"/>
      <c r="AP2" s="60"/>
      <c r="AQ2" s="60"/>
      <c r="AR2" s="60"/>
      <c r="AS2" s="60"/>
      <c r="AU2" s="60"/>
    </row>
    <row r="3" spans="2:47">
      <c r="AO3" s="60"/>
      <c r="AP3" s="60"/>
      <c r="AQ3" s="60"/>
      <c r="AR3" s="60"/>
      <c r="AS3" s="60"/>
      <c r="AU3" s="60"/>
    </row>
    <row r="4" spans="2:47">
      <c r="C4" s="9" t="s">
        <v>231</v>
      </c>
      <c r="H4" s="66"/>
      <c r="I4" s="66"/>
      <c r="J4" s="66"/>
      <c r="K4" s="66"/>
      <c r="AE4" s="60"/>
      <c r="AF4" s="60"/>
      <c r="AG4" s="60"/>
      <c r="AH4" s="60"/>
      <c r="AI4" s="60"/>
      <c r="AK4" s="60"/>
    </row>
    <row r="5" spans="2:47">
      <c r="C5" s="9"/>
      <c r="E5" s="37"/>
      <c r="F5" s="37"/>
      <c r="G5" s="37"/>
      <c r="H5" s="37"/>
      <c r="I5" s="37"/>
      <c r="J5" s="37"/>
      <c r="K5" s="37"/>
      <c r="AE5" s="60"/>
      <c r="AF5" s="60"/>
      <c r="AG5" s="60"/>
      <c r="AH5" s="60"/>
      <c r="AI5" s="60"/>
      <c r="AK5" s="60"/>
    </row>
    <row r="6" spans="2:47">
      <c r="B6" s="1"/>
      <c r="E6" s="178">
        <v>2019</v>
      </c>
      <c r="F6" s="178">
        <v>2020</v>
      </c>
      <c r="G6" s="178">
        <v>2021</v>
      </c>
      <c r="H6" s="178">
        <v>2022</v>
      </c>
      <c r="I6" s="178">
        <v>2023</v>
      </c>
      <c r="J6" s="178">
        <v>2024</v>
      </c>
      <c r="K6" s="178">
        <v>2025</v>
      </c>
      <c r="L6" s="182"/>
    </row>
    <row r="7" spans="2:47">
      <c r="B7" s="1"/>
      <c r="E7" s="179"/>
      <c r="F7" s="179"/>
      <c r="G7" s="179"/>
      <c r="H7" s="179"/>
      <c r="I7" s="179"/>
      <c r="J7" s="179" t="s">
        <v>43</v>
      </c>
      <c r="K7" s="179" t="s">
        <v>43</v>
      </c>
      <c r="L7" s="182"/>
    </row>
    <row r="8" spans="2:47" ht="15" customHeight="1">
      <c r="C8" s="180" t="s">
        <v>21</v>
      </c>
      <c r="D8" s="94" t="s">
        <v>11</v>
      </c>
      <c r="E8" s="88">
        <v>6237</v>
      </c>
      <c r="F8" s="88">
        <v>2541</v>
      </c>
      <c r="G8" s="88">
        <v>2225</v>
      </c>
      <c r="H8" s="88">
        <v>4406</v>
      </c>
      <c r="I8" s="88">
        <v>6487</v>
      </c>
      <c r="J8" s="88">
        <v>4681</v>
      </c>
      <c r="K8" s="88">
        <v>6803</v>
      </c>
      <c r="L8" s="149"/>
      <c r="M8" s="37"/>
    </row>
    <row r="9" spans="2:47">
      <c r="C9" s="180"/>
      <c r="D9" s="94" t="s">
        <v>12</v>
      </c>
      <c r="E9" s="89">
        <v>54</v>
      </c>
      <c r="F9" s="89">
        <v>13</v>
      </c>
      <c r="G9" s="89">
        <v>34</v>
      </c>
      <c r="H9" s="89">
        <v>754</v>
      </c>
      <c r="I9" s="89">
        <v>578</v>
      </c>
      <c r="J9" s="89">
        <v>893</v>
      </c>
      <c r="K9" s="89">
        <v>2693</v>
      </c>
      <c r="L9" s="149"/>
      <c r="M9" s="37"/>
    </row>
    <row r="10" spans="2:47">
      <c r="C10" s="180"/>
      <c r="D10" s="94" t="s">
        <v>13</v>
      </c>
      <c r="E10" s="89">
        <v>17229</v>
      </c>
      <c r="F10" s="89">
        <v>6879</v>
      </c>
      <c r="G10" s="89">
        <v>5764</v>
      </c>
      <c r="H10" s="89">
        <v>8948</v>
      </c>
      <c r="I10" s="89">
        <v>10155</v>
      </c>
      <c r="J10" s="89">
        <v>7574</v>
      </c>
      <c r="K10" s="89">
        <v>9877</v>
      </c>
      <c r="L10" s="149"/>
      <c r="M10" s="37"/>
    </row>
    <row r="11" spans="2:47">
      <c r="C11" s="180"/>
      <c r="D11" s="94" t="s">
        <v>14</v>
      </c>
      <c r="E11" s="89">
        <v>1160</v>
      </c>
      <c r="F11" s="89">
        <v>971</v>
      </c>
      <c r="G11" s="89">
        <v>1071</v>
      </c>
      <c r="H11" s="89">
        <v>1339</v>
      </c>
      <c r="I11" s="89">
        <v>9582</v>
      </c>
      <c r="J11" s="89">
        <v>10593</v>
      </c>
      <c r="K11" s="89">
        <v>12990</v>
      </c>
      <c r="L11" s="149"/>
      <c r="M11" s="37"/>
    </row>
    <row r="12" spans="2:47">
      <c r="B12" s="37"/>
      <c r="C12" s="180"/>
      <c r="D12" s="94" t="s">
        <v>59</v>
      </c>
      <c r="E12" s="90">
        <v>15088</v>
      </c>
      <c r="F12" s="90">
        <v>4942</v>
      </c>
      <c r="G12" s="90">
        <v>11708</v>
      </c>
      <c r="H12" s="90">
        <v>30300</v>
      </c>
      <c r="I12" s="90">
        <v>52857</v>
      </c>
      <c r="J12" s="90">
        <v>22665</v>
      </c>
      <c r="K12" s="90">
        <v>29942</v>
      </c>
      <c r="L12" s="149"/>
      <c r="M12" s="37"/>
    </row>
    <row r="13" spans="2:47" ht="15" customHeight="1">
      <c r="C13" s="180" t="s">
        <v>20</v>
      </c>
      <c r="D13" s="94" t="s">
        <v>11</v>
      </c>
      <c r="E13" s="105">
        <v>124</v>
      </c>
      <c r="F13" s="105">
        <v>480</v>
      </c>
      <c r="G13" s="105">
        <v>292</v>
      </c>
      <c r="H13" s="105">
        <v>378</v>
      </c>
      <c r="I13" s="105">
        <v>328</v>
      </c>
      <c r="J13" s="105">
        <v>323</v>
      </c>
      <c r="K13" s="105">
        <v>339</v>
      </c>
      <c r="L13" s="149"/>
    </row>
    <row r="14" spans="2:47">
      <c r="C14" s="180"/>
      <c r="D14" s="94" t="s">
        <v>12</v>
      </c>
      <c r="E14" s="104">
        <v>0</v>
      </c>
      <c r="F14" s="104">
        <v>0</v>
      </c>
      <c r="G14" s="105">
        <v>0</v>
      </c>
      <c r="H14" s="105">
        <v>2</v>
      </c>
      <c r="I14" s="105">
        <v>4</v>
      </c>
      <c r="J14" s="105">
        <v>0</v>
      </c>
      <c r="K14" s="105">
        <v>4</v>
      </c>
      <c r="L14" s="149"/>
    </row>
    <row r="15" spans="2:47">
      <c r="C15" s="180"/>
      <c r="D15" s="94" t="s">
        <v>13</v>
      </c>
      <c r="E15" s="104">
        <v>227</v>
      </c>
      <c r="F15" s="104">
        <v>1756</v>
      </c>
      <c r="G15" s="105">
        <v>951</v>
      </c>
      <c r="H15" s="105">
        <v>640</v>
      </c>
      <c r="I15" s="105">
        <v>586</v>
      </c>
      <c r="J15" s="105">
        <v>634</v>
      </c>
      <c r="K15" s="105">
        <v>345</v>
      </c>
      <c r="L15" s="149"/>
    </row>
    <row r="16" spans="2:47">
      <c r="C16" s="180"/>
      <c r="D16" s="94" t="s">
        <v>14</v>
      </c>
      <c r="E16" s="104">
        <v>3</v>
      </c>
      <c r="F16" s="104">
        <v>38</v>
      </c>
      <c r="G16" s="105">
        <v>0</v>
      </c>
      <c r="H16" s="105">
        <v>6</v>
      </c>
      <c r="I16" s="105">
        <v>14</v>
      </c>
      <c r="J16" s="105">
        <v>1</v>
      </c>
      <c r="K16" s="105">
        <v>63</v>
      </c>
      <c r="L16" s="149"/>
    </row>
    <row r="17" spans="2:35">
      <c r="C17" s="180"/>
      <c r="D17" s="94" t="s">
        <v>59</v>
      </c>
      <c r="E17" s="114">
        <v>503</v>
      </c>
      <c r="F17" s="114">
        <v>940</v>
      </c>
      <c r="G17" s="114">
        <v>1255</v>
      </c>
      <c r="H17" s="114">
        <v>2243</v>
      </c>
      <c r="I17" s="114">
        <v>717</v>
      </c>
      <c r="J17" s="114">
        <v>604</v>
      </c>
      <c r="K17" s="114">
        <v>357</v>
      </c>
      <c r="L17" s="149"/>
    </row>
    <row r="18" spans="2:35">
      <c r="E18" s="64"/>
      <c r="F18" s="64"/>
      <c r="G18" s="64"/>
      <c r="H18" s="64"/>
      <c r="I18" s="64"/>
      <c r="J18" s="64"/>
      <c r="K18" s="64"/>
      <c r="L18" s="37"/>
      <c r="P18" s="37"/>
      <c r="T18" s="37"/>
      <c r="W18" s="37"/>
      <c r="X18" s="37"/>
      <c r="AB18" s="37"/>
      <c r="AC18" s="69"/>
      <c r="AD18" s="69"/>
      <c r="AE18" s="60"/>
      <c r="AF18" s="60"/>
      <c r="AG18" s="60"/>
      <c r="AH18" s="60"/>
      <c r="AI18" s="60"/>
    </row>
    <row r="19" spans="2:35">
      <c r="E19" s="64"/>
      <c r="F19" s="64"/>
      <c r="G19" s="64"/>
      <c r="H19" s="64"/>
      <c r="I19" s="64"/>
      <c r="J19" s="64"/>
      <c r="K19" s="64"/>
      <c r="L19" s="37"/>
      <c r="P19" s="37"/>
      <c r="T19" s="37"/>
      <c r="W19" s="37"/>
      <c r="X19" s="37"/>
      <c r="AB19" s="37"/>
      <c r="AC19" s="69"/>
      <c r="AD19" s="69"/>
      <c r="AE19" s="60"/>
      <c r="AF19" s="60"/>
      <c r="AG19" s="60"/>
      <c r="AH19" s="60"/>
      <c r="AI19" s="60"/>
    </row>
    <row r="20" spans="2:35">
      <c r="C20" s="9" t="s">
        <v>230</v>
      </c>
      <c r="AC20" s="56"/>
      <c r="AD20" s="56"/>
      <c r="AE20" s="60"/>
      <c r="AF20" s="60"/>
      <c r="AG20" s="60"/>
      <c r="AH20" s="60"/>
      <c r="AI20" s="60"/>
    </row>
    <row r="21" spans="2:35" s="27" customFormat="1"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AE21" s="60"/>
      <c r="AF21" s="60"/>
      <c r="AG21" s="60"/>
      <c r="AH21" s="60"/>
      <c r="AI21" s="60"/>
    </row>
    <row r="22" spans="2:35" s="27" customFormat="1">
      <c r="E22" s="27">
        <v>2019</v>
      </c>
      <c r="F22" s="27">
        <v>2020</v>
      </c>
      <c r="G22" s="27">
        <v>2021</v>
      </c>
      <c r="H22" s="27">
        <v>2022</v>
      </c>
      <c r="I22" s="27">
        <v>2023</v>
      </c>
      <c r="J22" s="27">
        <v>2024</v>
      </c>
      <c r="K22" s="27">
        <v>2025</v>
      </c>
      <c r="AF22" s="60"/>
      <c r="AG22" s="60"/>
    </row>
    <row r="23" spans="2:35" s="26" customFormat="1">
      <c r="B23" s="27"/>
      <c r="C23" s="27"/>
      <c r="D23" s="27" t="s">
        <v>11</v>
      </c>
      <c r="E23" s="64">
        <f t="shared" ref="E23:F27" si="0">E8</f>
        <v>6237</v>
      </c>
      <c r="F23" s="64">
        <f t="shared" si="0"/>
        <v>2541</v>
      </c>
      <c r="G23" s="64">
        <f t="shared" ref="G23:I23" si="1">G8</f>
        <v>2225</v>
      </c>
      <c r="H23" s="64">
        <f t="shared" si="1"/>
        <v>4406</v>
      </c>
      <c r="I23" s="64">
        <f t="shared" si="1"/>
        <v>6487</v>
      </c>
      <c r="J23" s="64">
        <f t="shared" ref="J23" si="2">J8</f>
        <v>4681</v>
      </c>
      <c r="K23" s="64">
        <f>SUM(K8:K8)</f>
        <v>6803</v>
      </c>
      <c r="L23" s="27"/>
    </row>
    <row r="24" spans="2:35" s="26" customFormat="1">
      <c r="B24" s="27"/>
      <c r="C24" s="27"/>
      <c r="D24" s="27" t="s">
        <v>12</v>
      </c>
      <c r="E24" s="64">
        <f t="shared" si="0"/>
        <v>54</v>
      </c>
      <c r="F24" s="64">
        <f t="shared" si="0"/>
        <v>13</v>
      </c>
      <c r="G24" s="64">
        <f t="shared" ref="G24:I24" si="3">G9</f>
        <v>34</v>
      </c>
      <c r="H24" s="64">
        <f t="shared" si="3"/>
        <v>754</v>
      </c>
      <c r="I24" s="64">
        <f t="shared" si="3"/>
        <v>578</v>
      </c>
      <c r="J24" s="64">
        <f t="shared" ref="J24" si="4">J9</f>
        <v>893</v>
      </c>
      <c r="K24" s="64">
        <f>SUM(K9:K9)</f>
        <v>2693</v>
      </c>
      <c r="L24" s="27"/>
    </row>
    <row r="25" spans="2:35" s="26" customFormat="1">
      <c r="B25" s="27"/>
      <c r="C25" s="27"/>
      <c r="D25" s="27" t="s">
        <v>13</v>
      </c>
      <c r="E25" s="64">
        <f t="shared" si="0"/>
        <v>17229</v>
      </c>
      <c r="F25" s="64">
        <f t="shared" si="0"/>
        <v>6879</v>
      </c>
      <c r="G25" s="64">
        <f t="shared" ref="G25:I25" si="5">G10</f>
        <v>5764</v>
      </c>
      <c r="H25" s="64">
        <f t="shared" si="5"/>
        <v>8948</v>
      </c>
      <c r="I25" s="64">
        <f t="shared" si="5"/>
        <v>10155</v>
      </c>
      <c r="J25" s="64">
        <f t="shared" ref="J25" si="6">J10</f>
        <v>7574</v>
      </c>
      <c r="K25" s="64">
        <f>SUM(K10:K10)</f>
        <v>9877</v>
      </c>
      <c r="L25" s="27"/>
    </row>
    <row r="26" spans="2:35" s="26" customFormat="1">
      <c r="B26" s="27"/>
      <c r="C26" s="27"/>
      <c r="D26" s="27" t="s">
        <v>14</v>
      </c>
      <c r="E26" s="64">
        <f t="shared" si="0"/>
        <v>1160</v>
      </c>
      <c r="F26" s="64">
        <f t="shared" si="0"/>
        <v>971</v>
      </c>
      <c r="G26" s="64">
        <f t="shared" ref="G26:I26" si="7">G11</f>
        <v>1071</v>
      </c>
      <c r="H26" s="64">
        <f t="shared" si="7"/>
        <v>1339</v>
      </c>
      <c r="I26" s="64">
        <f t="shared" si="7"/>
        <v>9582</v>
      </c>
      <c r="J26" s="64">
        <f t="shared" ref="J26" si="8">J11</f>
        <v>10593</v>
      </c>
      <c r="K26" s="64">
        <f>SUM(K11:K11)</f>
        <v>12990</v>
      </c>
      <c r="L26" s="27"/>
    </row>
    <row r="27" spans="2:35" s="26" customFormat="1">
      <c r="B27" s="27"/>
      <c r="C27" s="27"/>
      <c r="D27" s="27" t="s">
        <v>59</v>
      </c>
      <c r="E27" s="64">
        <f t="shared" si="0"/>
        <v>15088</v>
      </c>
      <c r="F27" s="64">
        <f t="shared" si="0"/>
        <v>4942</v>
      </c>
      <c r="G27" s="64">
        <f t="shared" ref="G27:I27" si="9">G12</f>
        <v>11708</v>
      </c>
      <c r="H27" s="64">
        <f t="shared" si="9"/>
        <v>30300</v>
      </c>
      <c r="I27" s="64">
        <f t="shared" si="9"/>
        <v>52857</v>
      </c>
      <c r="J27" s="64">
        <f t="shared" ref="J27" si="10">J12</f>
        <v>22665</v>
      </c>
      <c r="K27" s="64">
        <f>SUM(K12:K12)</f>
        <v>29942</v>
      </c>
      <c r="L27" s="27"/>
    </row>
    <row r="28" spans="2:35" s="26" customFormat="1">
      <c r="B28" s="27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</row>
    <row r="29" spans="2:35" s="26" customForma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O29" s="38"/>
      <c r="P29" s="38"/>
      <c r="Q29" s="38"/>
      <c r="R29" s="38"/>
      <c r="S29" s="38"/>
      <c r="T29" s="38"/>
      <c r="U29" s="41"/>
    </row>
    <row r="30" spans="2:35" s="26" customForma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O30" s="38"/>
      <c r="P30" s="38"/>
      <c r="Q30" s="38"/>
      <c r="R30" s="38"/>
      <c r="S30" s="38"/>
      <c r="T30" s="38"/>
      <c r="U30" s="41"/>
    </row>
    <row r="31" spans="2:35" s="26" customForma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O31" s="38"/>
      <c r="P31" s="38"/>
      <c r="Q31" s="38"/>
      <c r="R31" s="38"/>
      <c r="S31" s="38"/>
      <c r="T31" s="38"/>
      <c r="U31" s="41"/>
    </row>
    <row r="32" spans="2:35" s="26" customForma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O32" s="38"/>
      <c r="P32" s="38"/>
      <c r="Q32" s="38"/>
      <c r="R32" s="38"/>
      <c r="S32" s="38"/>
      <c r="T32" s="38"/>
      <c r="U32" s="41"/>
    </row>
    <row r="33" spans="2:37" s="26" customFormat="1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O33" s="38"/>
      <c r="P33" s="38"/>
      <c r="Q33" s="38"/>
      <c r="R33" s="38"/>
      <c r="S33" s="38"/>
      <c r="T33" s="38"/>
      <c r="U33" s="41"/>
    </row>
    <row r="34" spans="2:37" s="26" customFormat="1"/>
    <row r="35" spans="2:37" s="26" customFormat="1"/>
    <row r="36" spans="2:37" s="26" customFormat="1"/>
    <row r="37" spans="2:37" s="26" customFormat="1"/>
    <row r="38" spans="2:37" s="26" customFormat="1"/>
    <row r="39" spans="2:37" s="27" customFormat="1"/>
    <row r="40" spans="2:37" s="27" customFormat="1"/>
    <row r="41" spans="2:37" s="27" customFormat="1"/>
    <row r="42" spans="2:37" s="27" customFormat="1"/>
    <row r="43" spans="2:37" s="27" customFormat="1"/>
    <row r="44" spans="2:37">
      <c r="D44" s="37"/>
      <c r="I44" s="37"/>
      <c r="L44" s="37"/>
      <c r="P44" s="37"/>
      <c r="Y44" s="37"/>
      <c r="AC44" s="37"/>
      <c r="AF44" s="37"/>
      <c r="AG44" s="37"/>
      <c r="AK44" s="37"/>
    </row>
    <row r="45" spans="2:37">
      <c r="D45" s="37"/>
      <c r="I45" s="37"/>
      <c r="L45" s="37"/>
      <c r="P45" s="37"/>
      <c r="Y45" s="37"/>
      <c r="AC45" s="37"/>
      <c r="AG45" s="37"/>
      <c r="AK45" s="37"/>
    </row>
    <row r="46" spans="2:37">
      <c r="D46" s="37"/>
      <c r="I46" s="37"/>
      <c r="L46" s="37"/>
      <c r="P46" s="37"/>
      <c r="Y46" s="37"/>
      <c r="AC46" s="37"/>
      <c r="AG46" s="37"/>
      <c r="AK46" s="37"/>
    </row>
  </sheetData>
  <sheetProtection algorithmName="SHA-512" hashValue="YyXUUh/dmoP5yiS/dVQuHAjwB+imRbJURK5bkicN5opHqx0/68J9frXnefS/gB+ceWnii1U/RiH61dkSw/rwsg==" saltValue="xIXtNh2fQKTWO9+lKDVnzg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J6:J7"/>
    <mergeCell ref="L6:L7"/>
    <mergeCell ref="C8:C12"/>
    <mergeCell ref="K6:K7"/>
    <mergeCell ref="C13:C17"/>
    <mergeCell ref="I6:I7"/>
    <mergeCell ref="H6:H7"/>
    <mergeCell ref="G6:G7"/>
    <mergeCell ref="E6:E7"/>
    <mergeCell ref="F6:F7"/>
  </mergeCells>
  <phoneticPr fontId="57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2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9"/>
  <sheetViews>
    <sheetView showGridLines="0" topLeftCell="A6" zoomScale="80" zoomScaleNormal="80" workbookViewId="0">
      <selection activeCell="R51" sqref="R51"/>
    </sheetView>
  </sheetViews>
  <sheetFormatPr defaultColWidth="9.140625" defaultRowHeight="15"/>
  <cols>
    <col min="2" max="2" width="11.28515625" bestFit="1" customWidth="1"/>
    <col min="3" max="8" width="12.7109375" customWidth="1"/>
    <col min="9" max="9" width="13.140625" bestFit="1" customWidth="1"/>
    <col min="10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06"/>
      <c r="W3" s="106"/>
      <c r="X3" s="106"/>
    </row>
    <row r="4" spans="1:33">
      <c r="B4" s="107" t="s">
        <v>217</v>
      </c>
      <c r="C4" s="107"/>
      <c r="T4" s="60"/>
      <c r="U4" s="60"/>
    </row>
    <row r="5" spans="1:33" ht="15.75" thickBot="1">
      <c r="C5" s="107"/>
      <c r="T5" s="60"/>
      <c r="U5" s="60"/>
      <c r="W5" s="23"/>
      <c r="X5" s="23"/>
      <c r="Y5" s="23"/>
      <c r="Z5" s="23"/>
      <c r="AA5" s="23"/>
      <c r="AB5" s="23"/>
    </row>
    <row r="6" spans="1:33">
      <c r="C6" s="193" t="s">
        <v>22</v>
      </c>
      <c r="D6" s="195" t="s">
        <v>23</v>
      </c>
      <c r="E6" s="195" t="s">
        <v>24</v>
      </c>
      <c r="F6" s="195" t="s">
        <v>25</v>
      </c>
      <c r="G6" s="195" t="s">
        <v>26</v>
      </c>
      <c r="H6" s="195" t="s">
        <v>27</v>
      </c>
      <c r="I6" s="195" t="s">
        <v>28</v>
      </c>
      <c r="J6" s="195" t="s">
        <v>29</v>
      </c>
      <c r="K6" s="195" t="s">
        <v>30</v>
      </c>
      <c r="L6" s="195" t="s">
        <v>31</v>
      </c>
      <c r="M6" s="195" t="s">
        <v>32</v>
      </c>
      <c r="N6" s="191" t="s">
        <v>33</v>
      </c>
      <c r="T6" s="144"/>
      <c r="U6" s="144"/>
    </row>
    <row r="7" spans="1:33">
      <c r="C7" s="194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2"/>
      <c r="AB7" s="60"/>
      <c r="AC7" s="60"/>
      <c r="AD7" s="60"/>
      <c r="AE7" s="60"/>
      <c r="AF7" s="60"/>
      <c r="AG7" s="60"/>
    </row>
    <row r="8" spans="1:33">
      <c r="B8" s="154">
        <v>2019</v>
      </c>
      <c r="C8" s="157">
        <v>230211</v>
      </c>
      <c r="D8" s="158">
        <v>208030</v>
      </c>
      <c r="E8" s="157">
        <v>226741</v>
      </c>
      <c r="F8" s="158">
        <v>200239</v>
      </c>
      <c r="G8" s="157">
        <v>276987</v>
      </c>
      <c r="H8" s="158">
        <v>256305</v>
      </c>
      <c r="I8" s="157">
        <v>304939</v>
      </c>
      <c r="J8" s="158">
        <v>255377</v>
      </c>
      <c r="K8" s="157">
        <v>242688</v>
      </c>
      <c r="L8" s="158">
        <v>195261</v>
      </c>
      <c r="M8" s="157">
        <v>174202</v>
      </c>
      <c r="N8" s="159">
        <v>160635</v>
      </c>
      <c r="O8" s="65"/>
      <c r="P8" s="169"/>
      <c r="Q8" s="65"/>
    </row>
    <row r="9" spans="1:33">
      <c r="B9" s="155">
        <v>2020</v>
      </c>
      <c r="C9" s="108">
        <v>251926</v>
      </c>
      <c r="D9" s="109">
        <v>188178</v>
      </c>
      <c r="E9" s="108">
        <v>51361</v>
      </c>
      <c r="F9" s="109">
        <v>9956</v>
      </c>
      <c r="G9" s="108">
        <v>34400</v>
      </c>
      <c r="H9" s="109">
        <v>97418</v>
      </c>
      <c r="I9" s="108">
        <v>147162</v>
      </c>
      <c r="J9" s="109">
        <v>110631</v>
      </c>
      <c r="K9" s="108">
        <v>87947</v>
      </c>
      <c r="L9" s="109">
        <v>36346</v>
      </c>
      <c r="M9" s="108">
        <v>23212</v>
      </c>
      <c r="N9" s="160">
        <v>35834</v>
      </c>
      <c r="O9" s="65"/>
      <c r="P9" s="65"/>
      <c r="Q9" s="65"/>
    </row>
    <row r="10" spans="1:33">
      <c r="B10" s="155">
        <v>2021</v>
      </c>
      <c r="C10" s="108">
        <v>50244</v>
      </c>
      <c r="D10" s="109">
        <v>71497</v>
      </c>
      <c r="E10" s="108">
        <v>78815</v>
      </c>
      <c r="F10" s="109">
        <v>85636</v>
      </c>
      <c r="G10" s="108">
        <v>175204</v>
      </c>
      <c r="H10" s="109">
        <v>241390</v>
      </c>
      <c r="I10" s="108">
        <v>269135</v>
      </c>
      <c r="J10" s="109">
        <v>276021</v>
      </c>
      <c r="K10" s="108">
        <v>173592</v>
      </c>
      <c r="L10" s="109">
        <v>124714</v>
      </c>
      <c r="M10" s="108">
        <v>96415</v>
      </c>
      <c r="N10" s="160">
        <v>81209</v>
      </c>
      <c r="O10" s="65"/>
      <c r="P10" s="65"/>
      <c r="Q10" s="65"/>
    </row>
    <row r="11" spans="1:33">
      <c r="B11" s="155">
        <v>2022</v>
      </c>
      <c r="C11" s="108">
        <v>155431</v>
      </c>
      <c r="D11" s="109">
        <v>162946</v>
      </c>
      <c r="E11" s="108">
        <v>133894</v>
      </c>
      <c r="F11" s="109">
        <v>177237</v>
      </c>
      <c r="G11" s="108">
        <v>266956</v>
      </c>
      <c r="H11" s="109">
        <v>270578</v>
      </c>
      <c r="I11" s="108">
        <v>262940</v>
      </c>
      <c r="J11" s="109">
        <v>253480</v>
      </c>
      <c r="K11" s="108">
        <v>197647</v>
      </c>
      <c r="L11" s="109">
        <v>142210</v>
      </c>
      <c r="M11" s="108">
        <v>130709</v>
      </c>
      <c r="N11" s="160">
        <v>125822</v>
      </c>
      <c r="O11" s="65"/>
      <c r="P11" s="65"/>
      <c r="Q11" s="65"/>
      <c r="T11" s="144"/>
      <c r="U11" s="144"/>
    </row>
    <row r="12" spans="1:33">
      <c r="B12" s="155">
        <v>2023</v>
      </c>
      <c r="C12" s="108">
        <v>261205</v>
      </c>
      <c r="D12" s="109">
        <v>218142</v>
      </c>
      <c r="E12" s="108">
        <v>268052</v>
      </c>
      <c r="F12" s="109">
        <v>210098</v>
      </c>
      <c r="G12" s="108">
        <v>243006</v>
      </c>
      <c r="H12" s="109">
        <v>269680</v>
      </c>
      <c r="I12" s="108">
        <v>285613</v>
      </c>
      <c r="J12" s="109">
        <v>268758</v>
      </c>
      <c r="K12" s="108">
        <v>228925</v>
      </c>
      <c r="L12" s="109">
        <v>168577</v>
      </c>
      <c r="M12" s="108">
        <v>165430</v>
      </c>
      <c r="N12" s="160">
        <v>153560</v>
      </c>
      <c r="O12" s="65"/>
      <c r="P12" s="65"/>
      <c r="Q12" s="65"/>
      <c r="T12" s="144"/>
      <c r="U12" s="144"/>
    </row>
    <row r="13" spans="1:33">
      <c r="B13" s="155">
        <v>2024</v>
      </c>
      <c r="C13" s="108">
        <v>309444</v>
      </c>
      <c r="D13" s="109">
        <v>282730</v>
      </c>
      <c r="E13" s="108">
        <v>253953</v>
      </c>
      <c r="F13" s="109">
        <v>253137</v>
      </c>
      <c r="G13" s="108">
        <v>262556</v>
      </c>
      <c r="H13" s="109">
        <v>300252</v>
      </c>
      <c r="I13" s="108">
        <v>333270</v>
      </c>
      <c r="J13" s="109">
        <v>294054</v>
      </c>
      <c r="K13" s="108">
        <v>263131</v>
      </c>
      <c r="L13" s="109">
        <v>225656</v>
      </c>
      <c r="M13" s="108">
        <v>200745</v>
      </c>
      <c r="N13" s="160">
        <v>190227</v>
      </c>
      <c r="O13" s="65"/>
      <c r="P13" s="65"/>
      <c r="Q13" s="65"/>
      <c r="T13" s="144"/>
      <c r="U13" s="144"/>
    </row>
    <row r="14" spans="1:33">
      <c r="B14" s="156">
        <v>2025</v>
      </c>
      <c r="C14" s="161">
        <v>347563</v>
      </c>
      <c r="D14" s="162">
        <v>275003</v>
      </c>
      <c r="E14" s="161">
        <v>297322</v>
      </c>
      <c r="F14" s="162">
        <v>261342</v>
      </c>
      <c r="G14" s="161">
        <v>299944</v>
      </c>
      <c r="H14" s="162">
        <v>335679</v>
      </c>
      <c r="I14" s="161">
        <v>392707</v>
      </c>
      <c r="J14" s="162">
        <v>339107</v>
      </c>
      <c r="K14" s="161">
        <v>300031</v>
      </c>
      <c r="L14" s="162">
        <v>253113</v>
      </c>
      <c r="M14" s="161">
        <v>225861</v>
      </c>
      <c r="N14" s="163">
        <v>205878</v>
      </c>
      <c r="O14" s="65"/>
      <c r="P14" s="65"/>
      <c r="Q14" s="65"/>
      <c r="T14" s="144"/>
      <c r="U14" s="144"/>
    </row>
    <row r="15" spans="1:33">
      <c r="C15" s="65"/>
      <c r="F15" s="65"/>
      <c r="H15" s="65"/>
      <c r="I15" s="65"/>
      <c r="P15" s="23"/>
      <c r="T15" s="144"/>
      <c r="U15" s="144"/>
    </row>
    <row r="16" spans="1:33" s="23" customFormat="1">
      <c r="A16"/>
      <c r="B16"/>
      <c r="C16" s="65"/>
      <c r="D16"/>
      <c r="E16"/>
      <c r="F16" s="65"/>
      <c r="G16"/>
      <c r="H16"/>
      <c r="I16" s="65"/>
      <c r="J16"/>
      <c r="K16"/>
      <c r="L16"/>
      <c r="M16"/>
      <c r="N16"/>
      <c r="O16"/>
      <c r="Q16"/>
      <c r="R16"/>
      <c r="S16"/>
      <c r="T16" s="144"/>
      <c r="U16" s="144"/>
      <c r="V16" s="144"/>
      <c r="W16" s="144"/>
      <c r="X16" s="144"/>
      <c r="Y16" s="144"/>
      <c r="Z16" s="144"/>
      <c r="AA16" s="144"/>
    </row>
    <row r="17" spans="1:33" s="23" customFormat="1">
      <c r="A17" s="87"/>
      <c r="B17" s="143" t="s">
        <v>227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143" t="s">
        <v>225</v>
      </c>
      <c r="Q17"/>
      <c r="R17"/>
      <c r="S17"/>
      <c r="T17" s="144"/>
      <c r="U17" s="144"/>
      <c r="V17"/>
      <c r="W17"/>
      <c r="X17"/>
      <c r="Y17"/>
      <c r="Z17"/>
      <c r="AA17"/>
    </row>
    <row r="18" spans="1:33" s="87" customFormat="1">
      <c r="Q18" s="145"/>
      <c r="R18" s="145"/>
      <c r="S18" s="145"/>
      <c r="T18" s="167"/>
      <c r="U18" s="167"/>
      <c r="V18" s="145"/>
      <c r="W18" s="145"/>
      <c r="X18" s="145"/>
      <c r="Y18" s="145"/>
      <c r="Z18" s="145"/>
      <c r="AA18" s="145"/>
    </row>
    <row r="19" spans="1:33" s="87" customFormat="1">
      <c r="N19" s="145"/>
      <c r="Q19" s="145"/>
      <c r="R19" s="145"/>
      <c r="S19" s="145"/>
      <c r="T19" s="167"/>
      <c r="U19" s="167"/>
      <c r="V19" s="145"/>
      <c r="W19" s="145"/>
      <c r="X19" s="145"/>
      <c r="Y19" s="145"/>
      <c r="Z19" s="145"/>
      <c r="AA19" s="145"/>
    </row>
    <row r="20" spans="1:33" s="87" customFormat="1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/>
      <c r="O20" s="23"/>
      <c r="P20" s="23"/>
      <c r="Q20"/>
      <c r="R20"/>
      <c r="S20"/>
      <c r="T20" s="144"/>
      <c r="U20" s="167"/>
      <c r="V20" s="167"/>
      <c r="W20" s="167"/>
      <c r="X20" s="167"/>
      <c r="Y20" s="167"/>
      <c r="Z20" s="167"/>
      <c r="AA20" s="167"/>
    </row>
    <row r="21" spans="1:33" s="87" customFormat="1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3"/>
      <c r="Q21" s="23"/>
      <c r="R21" s="23"/>
      <c r="S21" s="23"/>
      <c r="T21" s="60"/>
      <c r="U21" s="153"/>
      <c r="AA21" s="145"/>
    </row>
    <row r="22" spans="1:33" s="87" customFormat="1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3"/>
      <c r="Q22" s="23"/>
      <c r="R22" s="23"/>
      <c r="S22" s="23"/>
      <c r="T22" s="60"/>
      <c r="U22" s="153"/>
      <c r="AA22" s="145"/>
      <c r="AB22" s="153"/>
      <c r="AC22" s="153"/>
      <c r="AD22" s="153"/>
      <c r="AE22" s="153"/>
      <c r="AF22" s="153"/>
      <c r="AG22" s="153"/>
    </row>
    <row r="23" spans="1:33" s="87" customFormat="1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3"/>
      <c r="Q23" s="23"/>
      <c r="R23" s="23"/>
      <c r="S23" s="23"/>
      <c r="T23" s="60"/>
      <c r="U23" s="153"/>
      <c r="AA23" s="145"/>
    </row>
    <row r="24" spans="1:33" s="68" customFormat="1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171"/>
      <c r="N24" s="28"/>
      <c r="O24" s="28"/>
      <c r="P24" s="23"/>
      <c r="Q24" s="23"/>
      <c r="R24" s="23"/>
      <c r="S24" s="23"/>
      <c r="T24" s="60"/>
      <c r="U24" s="153"/>
      <c r="V24" s="87"/>
      <c r="W24" s="87"/>
      <c r="X24" s="87"/>
      <c r="Y24" s="87"/>
      <c r="Z24" s="87"/>
    </row>
    <row r="25" spans="1:33" s="68" customFormat="1">
      <c r="A25" s="28"/>
      <c r="B25" s="171" t="s">
        <v>22</v>
      </c>
      <c r="C25" s="171" t="s">
        <v>23</v>
      </c>
      <c r="D25" s="171" t="s">
        <v>24</v>
      </c>
      <c r="E25" s="171" t="s">
        <v>25</v>
      </c>
      <c r="F25" s="171" t="s">
        <v>26</v>
      </c>
      <c r="G25" s="171" t="s">
        <v>27</v>
      </c>
      <c r="H25" s="171" t="s">
        <v>28</v>
      </c>
      <c r="I25" s="171" t="s">
        <v>29</v>
      </c>
      <c r="J25" s="171" t="s">
        <v>30</v>
      </c>
      <c r="K25" s="171" t="s">
        <v>31</v>
      </c>
      <c r="L25" s="171" t="s">
        <v>32</v>
      </c>
      <c r="M25" s="172" t="s">
        <v>33</v>
      </c>
      <c r="N25" s="28"/>
      <c r="O25" s="28"/>
      <c r="P25" s="23"/>
      <c r="Q25" s="23"/>
      <c r="R25" s="23"/>
      <c r="S25" s="23"/>
      <c r="T25" s="60"/>
      <c r="U25" s="153"/>
      <c r="V25" s="87"/>
      <c r="W25" s="87"/>
      <c r="X25" s="87"/>
      <c r="Y25" s="87"/>
      <c r="Z25" s="87"/>
    </row>
    <row r="26" spans="1:33" s="68" customFormat="1">
      <c r="A26" s="130">
        <v>2019</v>
      </c>
      <c r="B26" s="39">
        <f t="shared" ref="B26:B32" si="0">C8</f>
        <v>230211</v>
      </c>
      <c r="C26" s="39">
        <f t="shared" ref="C26" si="1">D8</f>
        <v>208030</v>
      </c>
      <c r="D26" s="39">
        <f t="shared" ref="D26" si="2">E8</f>
        <v>226741</v>
      </c>
      <c r="E26" s="39">
        <f t="shared" ref="E26" si="3">F8</f>
        <v>200239</v>
      </c>
      <c r="F26" s="39">
        <f t="shared" ref="F26" si="4">G8</f>
        <v>276987</v>
      </c>
      <c r="G26" s="39">
        <f t="shared" ref="G26" si="5">H8</f>
        <v>256305</v>
      </c>
      <c r="H26" s="39">
        <f t="shared" ref="H26" si="6">I8</f>
        <v>304939</v>
      </c>
      <c r="I26" s="39">
        <f t="shared" ref="I26" si="7">J8</f>
        <v>255377</v>
      </c>
      <c r="J26" s="39">
        <f t="shared" ref="J26" si="8">K8</f>
        <v>242688</v>
      </c>
      <c r="K26" s="39">
        <f t="shared" ref="K26" si="9">L8</f>
        <v>195261</v>
      </c>
      <c r="L26" s="39">
        <f t="shared" ref="L26" si="10">M8</f>
        <v>174202</v>
      </c>
      <c r="M26" s="39">
        <f t="shared" ref="M26" si="11">N8</f>
        <v>160635</v>
      </c>
      <c r="N26" s="173"/>
      <c r="O26" s="28"/>
      <c r="P26" s="23"/>
      <c r="Q26" s="23"/>
      <c r="R26" s="23"/>
      <c r="S26" s="23"/>
      <c r="T26" s="60"/>
      <c r="U26" s="153"/>
      <c r="V26" s="87"/>
      <c r="W26" s="87"/>
      <c r="X26" s="87"/>
      <c r="Y26" s="87"/>
      <c r="Z26" s="87"/>
    </row>
    <row r="27" spans="1:33" s="68" customFormat="1">
      <c r="A27" s="130">
        <v>2020</v>
      </c>
      <c r="B27" s="39">
        <f t="shared" si="0"/>
        <v>251926</v>
      </c>
      <c r="C27" s="39">
        <f t="shared" ref="C27" si="12">D9</f>
        <v>188178</v>
      </c>
      <c r="D27" s="39">
        <f t="shared" ref="D27" si="13">E9</f>
        <v>51361</v>
      </c>
      <c r="E27" s="39">
        <f t="shared" ref="E27" si="14">F9</f>
        <v>9956</v>
      </c>
      <c r="F27" s="39">
        <f t="shared" ref="F27" si="15">G9</f>
        <v>34400</v>
      </c>
      <c r="G27" s="39">
        <f t="shared" ref="G27" si="16">H9</f>
        <v>97418</v>
      </c>
      <c r="H27" s="39">
        <f t="shared" ref="H27" si="17">I9</f>
        <v>147162</v>
      </c>
      <c r="I27" s="39">
        <f t="shared" ref="I27" si="18">J9</f>
        <v>110631</v>
      </c>
      <c r="J27" s="39">
        <f t="shared" ref="J27" si="19">K9</f>
        <v>87947</v>
      </c>
      <c r="K27" s="39">
        <f t="shared" ref="K27" si="20">L9</f>
        <v>36346</v>
      </c>
      <c r="L27" s="39">
        <f t="shared" ref="L27" si="21">M9</f>
        <v>23212</v>
      </c>
      <c r="M27" s="39">
        <f t="shared" ref="M27" si="22">N9</f>
        <v>35834</v>
      </c>
      <c r="N27" s="173"/>
      <c r="O27" s="28"/>
      <c r="P27" s="23"/>
      <c r="Q27" s="23"/>
      <c r="R27" s="23"/>
      <c r="S27" s="23"/>
      <c r="T27" s="60"/>
      <c r="U27" s="153"/>
      <c r="V27" s="87"/>
      <c r="W27" s="87"/>
      <c r="X27" s="87"/>
      <c r="Y27" s="87"/>
      <c r="Z27" s="87"/>
    </row>
    <row r="28" spans="1:33" s="68" customFormat="1">
      <c r="A28" s="130">
        <v>2021</v>
      </c>
      <c r="B28" s="39">
        <f t="shared" si="0"/>
        <v>50244</v>
      </c>
      <c r="C28" s="39">
        <f t="shared" ref="C28:M28" si="23">D10</f>
        <v>71497</v>
      </c>
      <c r="D28" s="39">
        <f t="shared" si="23"/>
        <v>78815</v>
      </c>
      <c r="E28" s="39">
        <f t="shared" si="23"/>
        <v>85636</v>
      </c>
      <c r="F28" s="39">
        <f t="shared" si="23"/>
        <v>175204</v>
      </c>
      <c r="G28" s="39">
        <f t="shared" si="23"/>
        <v>241390</v>
      </c>
      <c r="H28" s="39">
        <f t="shared" si="23"/>
        <v>269135</v>
      </c>
      <c r="I28" s="39">
        <f t="shared" si="23"/>
        <v>276021</v>
      </c>
      <c r="J28" s="39">
        <f t="shared" si="23"/>
        <v>173592</v>
      </c>
      <c r="K28" s="39">
        <f t="shared" si="23"/>
        <v>124714</v>
      </c>
      <c r="L28" s="39">
        <f t="shared" si="23"/>
        <v>96415</v>
      </c>
      <c r="M28" s="39">
        <f t="shared" si="23"/>
        <v>81209</v>
      </c>
      <c r="N28" s="173"/>
      <c r="O28" s="28"/>
      <c r="P28" s="23"/>
      <c r="Q28" s="23"/>
      <c r="R28" s="23"/>
      <c r="S28" s="23"/>
      <c r="T28" s="60"/>
      <c r="U28" s="153"/>
      <c r="V28" s="87"/>
      <c r="W28" s="87"/>
      <c r="X28" s="87"/>
      <c r="Y28" s="87"/>
      <c r="Z28" s="87"/>
    </row>
    <row r="29" spans="1:33" s="68" customFormat="1">
      <c r="A29" s="130">
        <v>2022</v>
      </c>
      <c r="B29" s="39">
        <f t="shared" si="0"/>
        <v>155431</v>
      </c>
      <c r="C29" s="39">
        <f t="shared" ref="C29:M32" si="24">D11</f>
        <v>162946</v>
      </c>
      <c r="D29" s="39">
        <f t="shared" si="24"/>
        <v>133894</v>
      </c>
      <c r="E29" s="39">
        <f t="shared" si="24"/>
        <v>177237</v>
      </c>
      <c r="F29" s="39">
        <f t="shared" si="24"/>
        <v>266956</v>
      </c>
      <c r="G29" s="39">
        <f t="shared" si="24"/>
        <v>270578</v>
      </c>
      <c r="H29" s="39">
        <f t="shared" si="24"/>
        <v>262940</v>
      </c>
      <c r="I29" s="39">
        <f t="shared" si="24"/>
        <v>253480</v>
      </c>
      <c r="J29" s="39">
        <f t="shared" si="24"/>
        <v>197647</v>
      </c>
      <c r="K29" s="39">
        <f t="shared" si="24"/>
        <v>142210</v>
      </c>
      <c r="L29" s="39">
        <f t="shared" si="24"/>
        <v>130709</v>
      </c>
      <c r="M29" s="39">
        <f t="shared" si="24"/>
        <v>125822</v>
      </c>
      <c r="N29" s="173"/>
      <c r="O29" s="28"/>
      <c r="P29" s="23"/>
      <c r="Q29" s="23"/>
      <c r="R29" s="23"/>
      <c r="S29" s="23"/>
      <c r="T29" s="60"/>
      <c r="U29" s="153"/>
      <c r="V29" s="87"/>
      <c r="W29" s="87"/>
      <c r="X29" s="87"/>
      <c r="Y29" s="87"/>
      <c r="Z29" s="87"/>
    </row>
    <row r="30" spans="1:33" s="68" customFormat="1" ht="14.25" customHeight="1">
      <c r="A30" s="130">
        <v>2023</v>
      </c>
      <c r="B30" s="39">
        <f>C12</f>
        <v>261205</v>
      </c>
      <c r="C30" s="39">
        <f t="shared" si="24"/>
        <v>218142</v>
      </c>
      <c r="D30" s="39">
        <f t="shared" si="24"/>
        <v>268052</v>
      </c>
      <c r="E30" s="39">
        <f t="shared" si="24"/>
        <v>210098</v>
      </c>
      <c r="F30" s="39">
        <f t="shared" si="24"/>
        <v>243006</v>
      </c>
      <c r="G30" s="39">
        <f t="shared" si="24"/>
        <v>269680</v>
      </c>
      <c r="H30" s="39">
        <f t="shared" si="24"/>
        <v>285613</v>
      </c>
      <c r="I30" s="39">
        <f t="shared" si="24"/>
        <v>268758</v>
      </c>
      <c r="J30" s="39">
        <f t="shared" si="24"/>
        <v>228925</v>
      </c>
      <c r="K30" s="39">
        <f t="shared" si="24"/>
        <v>168577</v>
      </c>
      <c r="L30" s="39">
        <f t="shared" si="24"/>
        <v>165430</v>
      </c>
      <c r="M30" s="39">
        <f t="shared" si="24"/>
        <v>153560</v>
      </c>
      <c r="N30" s="174"/>
      <c r="O30" s="28"/>
      <c r="P30" s="23"/>
      <c r="Q30" s="23"/>
      <c r="R30" s="23"/>
      <c r="S30" s="23"/>
      <c r="T30" s="60"/>
      <c r="U30" s="153"/>
      <c r="V30" s="87"/>
      <c r="W30" s="87"/>
      <c r="X30" s="87"/>
      <c r="Y30" s="87"/>
      <c r="Z30" s="87"/>
    </row>
    <row r="31" spans="1:33" s="68" customFormat="1" ht="14.25" customHeight="1">
      <c r="A31" s="130">
        <v>2024</v>
      </c>
      <c r="B31" s="39">
        <f t="shared" si="0"/>
        <v>309444</v>
      </c>
      <c r="C31" s="39">
        <f t="shared" si="24"/>
        <v>282730</v>
      </c>
      <c r="D31" s="39">
        <f t="shared" si="24"/>
        <v>253953</v>
      </c>
      <c r="E31" s="39">
        <f t="shared" si="24"/>
        <v>253137</v>
      </c>
      <c r="F31" s="39">
        <f t="shared" si="24"/>
        <v>262556</v>
      </c>
      <c r="G31" s="39">
        <f t="shared" si="24"/>
        <v>300252</v>
      </c>
      <c r="H31" s="39">
        <f t="shared" si="24"/>
        <v>333270</v>
      </c>
      <c r="I31" s="39">
        <f t="shared" si="24"/>
        <v>294054</v>
      </c>
      <c r="J31" s="39">
        <f t="shared" si="24"/>
        <v>263131</v>
      </c>
      <c r="K31" s="39">
        <f t="shared" si="24"/>
        <v>225656</v>
      </c>
      <c r="L31" s="39">
        <f t="shared" si="24"/>
        <v>200745</v>
      </c>
      <c r="M31" s="39">
        <f t="shared" si="24"/>
        <v>190227</v>
      </c>
      <c r="N31" s="174"/>
      <c r="O31" s="28"/>
      <c r="P31" s="23"/>
      <c r="Q31" s="23"/>
      <c r="R31" s="23"/>
      <c r="S31" s="23"/>
      <c r="T31" s="60"/>
      <c r="U31" s="153"/>
      <c r="V31" s="87"/>
      <c r="W31" s="87"/>
      <c r="X31" s="87"/>
      <c r="Y31" s="87"/>
      <c r="Z31" s="87"/>
    </row>
    <row r="32" spans="1:33" s="68" customFormat="1" ht="14.25" customHeight="1">
      <c r="A32" s="130">
        <v>2025</v>
      </c>
      <c r="B32" s="39">
        <f t="shared" si="0"/>
        <v>347563</v>
      </c>
      <c r="C32" s="39">
        <f t="shared" si="24"/>
        <v>275003</v>
      </c>
      <c r="D32" s="39">
        <f t="shared" si="24"/>
        <v>297322</v>
      </c>
      <c r="E32" s="39">
        <f t="shared" si="24"/>
        <v>261342</v>
      </c>
      <c r="F32" s="39">
        <f t="shared" si="24"/>
        <v>299944</v>
      </c>
      <c r="G32" s="39">
        <f t="shared" si="24"/>
        <v>335679</v>
      </c>
      <c r="H32" s="39">
        <f t="shared" si="24"/>
        <v>392707</v>
      </c>
      <c r="I32" s="39">
        <f t="shared" si="24"/>
        <v>339107</v>
      </c>
      <c r="J32" s="39">
        <f t="shared" si="24"/>
        <v>300031</v>
      </c>
      <c r="K32" s="39">
        <f t="shared" si="24"/>
        <v>253113</v>
      </c>
      <c r="L32" s="39">
        <f t="shared" si="24"/>
        <v>225861</v>
      </c>
      <c r="M32" s="39">
        <f t="shared" si="24"/>
        <v>205878</v>
      </c>
      <c r="N32" s="174"/>
      <c r="O32" s="28"/>
      <c r="P32" s="23"/>
      <c r="Q32" s="23"/>
      <c r="R32" s="23"/>
      <c r="S32" s="23"/>
      <c r="T32" s="60"/>
      <c r="U32" s="153"/>
      <c r="V32" s="87"/>
      <c r="W32" s="87"/>
      <c r="X32" s="87"/>
      <c r="Y32" s="87"/>
      <c r="Z32" s="87"/>
    </row>
    <row r="33" spans="1:26" s="68" customFormat="1" ht="14.25" customHeight="1">
      <c r="A33" s="130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174"/>
      <c r="O33" s="28"/>
      <c r="P33" s="23"/>
      <c r="Q33" s="23"/>
      <c r="R33" s="23"/>
      <c r="S33" s="23"/>
      <c r="T33" s="60"/>
      <c r="U33" s="153"/>
      <c r="V33" s="87"/>
      <c r="W33" s="87"/>
      <c r="X33" s="87"/>
      <c r="Y33" s="87"/>
      <c r="Z33" s="87"/>
    </row>
    <row r="34" spans="1:26" s="68" customFormat="1">
      <c r="A34" s="130">
        <v>2019</v>
      </c>
      <c r="B34" s="28">
        <v>663065</v>
      </c>
      <c r="C34" s="28">
        <v>628069</v>
      </c>
      <c r="D34" s="28">
        <v>711671</v>
      </c>
      <c r="E34" s="28">
        <v>603696</v>
      </c>
      <c r="F34" s="28">
        <v>806561</v>
      </c>
      <c r="G34" s="28">
        <v>762640</v>
      </c>
      <c r="H34" s="28">
        <v>766934</v>
      </c>
      <c r="I34" s="28">
        <v>679210</v>
      </c>
      <c r="J34" s="28">
        <v>750453</v>
      </c>
      <c r="K34" s="28">
        <v>674411</v>
      </c>
      <c r="L34" s="28">
        <v>547474</v>
      </c>
      <c r="M34" s="28">
        <v>476496</v>
      </c>
      <c r="N34" s="174"/>
      <c r="O34" s="28"/>
      <c r="P34" s="23"/>
      <c r="Q34" s="23"/>
      <c r="R34" s="23"/>
      <c r="S34" s="23"/>
      <c r="T34" s="60"/>
      <c r="U34" s="153"/>
      <c r="V34" s="87"/>
      <c r="W34" s="87"/>
      <c r="X34" s="87"/>
      <c r="Y34" s="87"/>
      <c r="Z34" s="87"/>
    </row>
    <row r="35" spans="1:26" s="68" customFormat="1">
      <c r="A35" s="130">
        <v>2020</v>
      </c>
      <c r="B35" s="28">
        <v>686147</v>
      </c>
      <c r="C35" s="28">
        <v>537658</v>
      </c>
      <c r="D35" s="28">
        <v>136355</v>
      </c>
      <c r="E35" s="28">
        <v>22549</v>
      </c>
      <c r="F35" s="28">
        <v>88522</v>
      </c>
      <c r="G35" s="28">
        <v>215583</v>
      </c>
      <c r="H35" s="28">
        <v>351887</v>
      </c>
      <c r="I35" s="28">
        <v>276927</v>
      </c>
      <c r="J35" s="28">
        <v>235677</v>
      </c>
      <c r="K35" s="28">
        <v>96620</v>
      </c>
      <c r="L35" s="28">
        <v>56653</v>
      </c>
      <c r="M35" s="28">
        <v>80531</v>
      </c>
      <c r="N35" s="174"/>
      <c r="O35" s="28"/>
      <c r="P35" s="23"/>
      <c r="Q35" s="23"/>
      <c r="R35" s="23"/>
      <c r="S35" s="23"/>
      <c r="T35" s="60"/>
      <c r="U35" s="153"/>
      <c r="V35" s="87"/>
      <c r="W35" s="87"/>
      <c r="X35" s="87"/>
      <c r="Y35" s="87"/>
      <c r="Z35" s="87"/>
    </row>
    <row r="36" spans="1:26" s="68" customFormat="1">
      <c r="A36" s="130">
        <v>2021</v>
      </c>
      <c r="B36" s="28">
        <v>104446</v>
      </c>
      <c r="C36" s="28">
        <v>146343</v>
      </c>
      <c r="D36" s="28">
        <v>153062</v>
      </c>
      <c r="E36" s="28">
        <v>176289</v>
      </c>
      <c r="F36" s="28">
        <v>411026</v>
      </c>
      <c r="G36" s="28">
        <v>620711</v>
      </c>
      <c r="H36" s="28">
        <v>669625</v>
      </c>
      <c r="I36" s="28">
        <v>711166</v>
      </c>
      <c r="J36" s="28">
        <v>554711</v>
      </c>
      <c r="K36" s="28">
        <v>472528</v>
      </c>
      <c r="L36" s="28">
        <v>308336</v>
      </c>
      <c r="M36" s="28">
        <v>222121</v>
      </c>
      <c r="N36" s="174"/>
      <c r="O36" s="28"/>
      <c r="P36" s="23"/>
      <c r="Q36" s="23"/>
      <c r="R36" s="23"/>
      <c r="S36" s="23"/>
      <c r="T36" s="60"/>
      <c r="U36" s="153"/>
      <c r="V36" s="87"/>
      <c r="W36" s="87"/>
      <c r="X36" s="87"/>
      <c r="Y36" s="87"/>
      <c r="Z36" s="87"/>
    </row>
    <row r="37" spans="1:26" s="68" customFormat="1">
      <c r="A37" s="130">
        <v>2022</v>
      </c>
      <c r="B37" s="28">
        <v>379869</v>
      </c>
      <c r="C37" s="28">
        <v>400465</v>
      </c>
      <c r="D37" s="28">
        <v>377039</v>
      </c>
      <c r="E37" s="28">
        <v>551136</v>
      </c>
      <c r="F37" s="28">
        <v>836800</v>
      </c>
      <c r="G37" s="28">
        <v>817990</v>
      </c>
      <c r="H37" s="28">
        <v>659684</v>
      </c>
      <c r="I37" s="28">
        <v>657430</v>
      </c>
      <c r="J37" s="28">
        <v>622376</v>
      </c>
      <c r="K37" s="28">
        <v>506723</v>
      </c>
      <c r="L37" s="28">
        <v>417490</v>
      </c>
      <c r="M37" s="28">
        <v>357515</v>
      </c>
      <c r="N37" s="173"/>
      <c r="O37" s="173"/>
      <c r="P37" s="23"/>
      <c r="Q37" s="23"/>
      <c r="R37" s="23"/>
      <c r="S37" s="23"/>
      <c r="T37" s="60"/>
      <c r="U37" s="153"/>
      <c r="V37" s="87"/>
      <c r="W37" s="87"/>
      <c r="X37" s="87"/>
      <c r="Y37" s="87"/>
      <c r="Z37" s="87"/>
    </row>
    <row r="38" spans="1:26" s="68" customFormat="1">
      <c r="A38" s="130">
        <v>2023</v>
      </c>
      <c r="B38" s="28">
        <v>683287</v>
      </c>
      <c r="C38" s="28">
        <v>585021</v>
      </c>
      <c r="D38" s="28">
        <v>770106</v>
      </c>
      <c r="E38" s="28">
        <v>619121</v>
      </c>
      <c r="F38" s="28">
        <v>781796</v>
      </c>
      <c r="G38" s="28">
        <v>822576</v>
      </c>
      <c r="H38" s="28">
        <v>740345</v>
      </c>
      <c r="I38" s="28">
        <v>712184</v>
      </c>
      <c r="J38" s="28">
        <v>698269</v>
      </c>
      <c r="K38" s="28">
        <v>562244</v>
      </c>
      <c r="L38" s="28">
        <v>503617</v>
      </c>
      <c r="M38" s="28">
        <v>439813</v>
      </c>
      <c r="N38" s="28"/>
      <c r="O38" s="28"/>
      <c r="P38" s="23"/>
      <c r="Q38" s="23"/>
      <c r="R38" s="23"/>
      <c r="S38" s="23"/>
      <c r="T38" s="60"/>
      <c r="U38" s="153"/>
      <c r="V38" s="87"/>
      <c r="W38" s="87"/>
      <c r="X38" s="87"/>
      <c r="Y38" s="87"/>
      <c r="Z38" s="87"/>
    </row>
    <row r="39" spans="1:26" s="68" customFormat="1">
      <c r="A39" s="175">
        <v>2024</v>
      </c>
      <c r="B39" s="28">
        <v>823629</v>
      </c>
      <c r="C39" s="28">
        <v>768535</v>
      </c>
      <c r="D39" s="28">
        <v>719274</v>
      </c>
      <c r="E39" s="28">
        <v>731702</v>
      </c>
      <c r="F39" s="28">
        <v>827410</v>
      </c>
      <c r="G39" s="28">
        <v>905350</v>
      </c>
      <c r="H39" s="61">
        <v>869942</v>
      </c>
      <c r="I39" s="61">
        <v>785252</v>
      </c>
      <c r="J39" s="61">
        <v>790289</v>
      </c>
      <c r="K39" s="61">
        <v>745257</v>
      </c>
      <c r="L39" s="61">
        <v>586448</v>
      </c>
      <c r="M39" s="61">
        <v>545054</v>
      </c>
      <c r="N39" s="28"/>
      <c r="O39" s="28"/>
      <c r="P39" s="23"/>
      <c r="Q39" s="23"/>
      <c r="R39" s="23"/>
      <c r="S39" s="23"/>
      <c r="T39" s="23"/>
      <c r="U39" s="87"/>
      <c r="V39" s="87"/>
      <c r="W39" s="87"/>
      <c r="X39" s="87"/>
      <c r="Y39" s="87"/>
      <c r="Z39" s="87"/>
    </row>
    <row r="40" spans="1:26" s="68" customFormat="1">
      <c r="A40" s="175">
        <v>2025</v>
      </c>
      <c r="B40" s="28">
        <v>907847</v>
      </c>
      <c r="C40" s="28">
        <v>748328</v>
      </c>
      <c r="D40" s="28">
        <v>831497</v>
      </c>
      <c r="E40" s="28">
        <v>753120</v>
      </c>
      <c r="F40" s="28">
        <v>936004</v>
      </c>
      <c r="G40" s="28">
        <v>1003868</v>
      </c>
      <c r="H40" s="61">
        <v>1039185</v>
      </c>
      <c r="I40" s="61">
        <v>897200</v>
      </c>
      <c r="J40" s="61">
        <v>884966</v>
      </c>
      <c r="K40" s="61">
        <v>784955</v>
      </c>
      <c r="L40" s="61">
        <v>644081</v>
      </c>
      <c r="M40" s="61">
        <v>583789</v>
      </c>
      <c r="N40" s="28"/>
      <c r="O40" s="28"/>
      <c r="P40" s="23"/>
      <c r="Q40" s="23"/>
      <c r="R40" s="23"/>
      <c r="S40" s="23"/>
      <c r="T40" s="23"/>
      <c r="U40" s="87"/>
      <c r="V40" s="87"/>
      <c r="W40" s="87"/>
      <c r="X40" s="87"/>
      <c r="Y40" s="87"/>
      <c r="Z40" s="87"/>
    </row>
    <row r="41" spans="1:26" s="68" customFormat="1">
      <c r="A41" s="175"/>
      <c r="B41" s="28"/>
      <c r="C41" s="28"/>
      <c r="D41" s="28"/>
      <c r="E41" s="28"/>
      <c r="F41" s="28"/>
      <c r="G41" s="28"/>
      <c r="H41" s="61"/>
      <c r="I41" s="61"/>
      <c r="J41" s="61"/>
      <c r="K41" s="61"/>
      <c r="L41" s="61"/>
      <c r="M41" s="61"/>
      <c r="N41" s="28"/>
      <c r="O41" s="28"/>
      <c r="P41" s="23"/>
      <c r="Q41" s="23"/>
      <c r="R41" s="23"/>
      <c r="S41" s="23"/>
      <c r="T41" s="23"/>
      <c r="U41" s="87"/>
      <c r="V41" s="87"/>
      <c r="W41" s="87"/>
      <c r="X41" s="87"/>
      <c r="Y41" s="87"/>
      <c r="Z41" s="87"/>
    </row>
    <row r="42" spans="1:26" s="68" customFormat="1">
      <c r="A42" s="130"/>
      <c r="B42" s="171" t="s">
        <v>22</v>
      </c>
      <c r="C42" s="171" t="s">
        <v>23</v>
      </c>
      <c r="D42" s="171" t="s">
        <v>24</v>
      </c>
      <c r="E42" s="171" t="s">
        <v>25</v>
      </c>
      <c r="F42" s="171" t="s">
        <v>26</v>
      </c>
      <c r="G42" s="171" t="s">
        <v>27</v>
      </c>
      <c r="H42" s="171" t="s">
        <v>28</v>
      </c>
      <c r="I42" s="171" t="s">
        <v>29</v>
      </c>
      <c r="J42" s="171" t="s">
        <v>30</v>
      </c>
      <c r="K42" s="171" t="s">
        <v>31</v>
      </c>
      <c r="L42" s="171" t="s">
        <v>32</v>
      </c>
      <c r="M42" s="172" t="s">
        <v>33</v>
      </c>
      <c r="N42" s="28"/>
      <c r="O42" s="28"/>
      <c r="P42" s="23"/>
      <c r="Q42" s="23"/>
      <c r="R42" s="23"/>
      <c r="S42" s="23"/>
      <c r="T42" s="23"/>
      <c r="U42" s="87"/>
      <c r="V42" s="87"/>
      <c r="W42" s="87"/>
      <c r="X42" s="87"/>
      <c r="Y42" s="87"/>
      <c r="Z42" s="87"/>
    </row>
    <row r="43" spans="1:26" s="68" customFormat="1">
      <c r="A43" s="130">
        <v>2019</v>
      </c>
      <c r="B43" s="176">
        <f t="shared" ref="B43:M43" si="25">B34/B26</f>
        <v>2.8802489889709877</v>
      </c>
      <c r="C43" s="176">
        <f t="shared" si="25"/>
        <v>3.0191270489833197</v>
      </c>
      <c r="D43" s="176">
        <f t="shared" si="25"/>
        <v>3.1386956924420373</v>
      </c>
      <c r="E43" s="176">
        <f t="shared" si="25"/>
        <v>3.0148772217200444</v>
      </c>
      <c r="F43" s="176">
        <f t="shared" si="25"/>
        <v>2.9119092231765391</v>
      </c>
      <c r="G43" s="176">
        <f t="shared" si="25"/>
        <v>2.9755174499131893</v>
      </c>
      <c r="H43" s="176">
        <f t="shared" si="25"/>
        <v>2.5150407130606447</v>
      </c>
      <c r="I43" s="176">
        <f t="shared" si="25"/>
        <v>2.6596365373545776</v>
      </c>
      <c r="J43" s="176">
        <f t="shared" si="25"/>
        <v>3.0922542523734178</v>
      </c>
      <c r="K43" s="176">
        <f t="shared" si="25"/>
        <v>3.45389504304495</v>
      </c>
      <c r="L43" s="176">
        <f t="shared" si="25"/>
        <v>3.1427538145371465</v>
      </c>
      <c r="M43" s="176">
        <f t="shared" si="25"/>
        <v>2.966327388178168</v>
      </c>
      <c r="N43" s="28"/>
      <c r="O43" s="28"/>
      <c r="P43" s="23"/>
      <c r="Q43" s="23"/>
      <c r="R43" s="23"/>
      <c r="S43" s="23"/>
      <c r="T43" s="23"/>
      <c r="U43" s="87"/>
      <c r="V43" s="87"/>
      <c r="W43" s="87"/>
      <c r="X43" s="87"/>
      <c r="Y43" s="87"/>
      <c r="Z43" s="87"/>
    </row>
    <row r="44" spans="1:26" s="68" customFormat="1">
      <c r="A44" s="130">
        <v>2020</v>
      </c>
      <c r="B44" s="176">
        <f t="shared" ref="B44:M44" si="26">B35/B27</f>
        <v>2.723605344426538</v>
      </c>
      <c r="C44" s="176">
        <f t="shared" si="26"/>
        <v>2.8571777784863266</v>
      </c>
      <c r="D44" s="176">
        <f t="shared" si="26"/>
        <v>2.6548353809310568</v>
      </c>
      <c r="E44" s="176">
        <f t="shared" si="26"/>
        <v>2.2648654077942947</v>
      </c>
      <c r="F44" s="176">
        <f t="shared" si="26"/>
        <v>2.573313953488372</v>
      </c>
      <c r="G44" s="176">
        <f t="shared" si="26"/>
        <v>2.2129688558582603</v>
      </c>
      <c r="H44" s="176">
        <f t="shared" si="26"/>
        <v>2.3911539663771899</v>
      </c>
      <c r="I44" s="176">
        <f t="shared" si="26"/>
        <v>2.5031591506901321</v>
      </c>
      <c r="J44" s="176">
        <f t="shared" si="26"/>
        <v>2.6797616746449564</v>
      </c>
      <c r="K44" s="176">
        <f t="shared" si="26"/>
        <v>2.6583392945578606</v>
      </c>
      <c r="L44" s="176">
        <f t="shared" si="26"/>
        <v>2.4406772359124589</v>
      </c>
      <c r="M44" s="176">
        <f t="shared" si="26"/>
        <v>2.2473349333035664</v>
      </c>
      <c r="N44" s="28"/>
      <c r="O44" s="28"/>
      <c r="P44" s="23"/>
      <c r="Q44" s="23"/>
      <c r="R44" s="23"/>
      <c r="S44" s="23"/>
      <c r="T44" s="23"/>
      <c r="U44" s="87"/>
      <c r="V44" s="87"/>
      <c r="W44" s="87"/>
      <c r="X44" s="87"/>
      <c r="Y44" s="87"/>
      <c r="Z44" s="87"/>
    </row>
    <row r="45" spans="1:26" s="68" customFormat="1">
      <c r="A45" s="130">
        <v>2021</v>
      </c>
      <c r="B45" s="176">
        <f t="shared" ref="B45:M45" si="27">B36/B28</f>
        <v>2.0787755751930579</v>
      </c>
      <c r="C45" s="176">
        <f t="shared" si="27"/>
        <v>2.0468411262010995</v>
      </c>
      <c r="D45" s="176">
        <f t="shared" si="27"/>
        <v>1.9420414895641693</v>
      </c>
      <c r="E45" s="176">
        <f t="shared" si="27"/>
        <v>2.0585851744593398</v>
      </c>
      <c r="F45" s="176">
        <f t="shared" si="27"/>
        <v>2.3459852514782766</v>
      </c>
      <c r="G45" s="176">
        <f t="shared" si="27"/>
        <v>2.5714031235759558</v>
      </c>
      <c r="H45" s="176">
        <f t="shared" si="27"/>
        <v>2.4880636111988408</v>
      </c>
      <c r="I45" s="176">
        <f t="shared" si="27"/>
        <v>2.5764923683342933</v>
      </c>
      <c r="J45" s="176">
        <f t="shared" si="27"/>
        <v>3.1954871192220842</v>
      </c>
      <c r="K45" s="176">
        <f t="shared" si="27"/>
        <v>3.7888929871546098</v>
      </c>
      <c r="L45" s="176">
        <f t="shared" si="27"/>
        <v>3.1980086086189909</v>
      </c>
      <c r="M45" s="176">
        <f t="shared" si="27"/>
        <v>2.7351771355391645</v>
      </c>
      <c r="N45" s="28"/>
      <c r="O45" s="28"/>
      <c r="P45" s="23"/>
      <c r="Q45" s="23"/>
      <c r="R45" s="23"/>
      <c r="S45" s="23"/>
      <c r="T45" s="23"/>
      <c r="U45" s="87"/>
      <c r="V45" s="87"/>
      <c r="W45" s="87"/>
      <c r="X45" s="87"/>
      <c r="Y45" s="87"/>
      <c r="Z45" s="87"/>
    </row>
    <row r="46" spans="1:26" s="68" customFormat="1">
      <c r="A46" s="130">
        <v>2022</v>
      </c>
      <c r="B46" s="176">
        <f t="shared" ref="B46:M46" si="28">B37/B29</f>
        <v>2.4439719232328172</v>
      </c>
      <c r="C46" s="176">
        <f t="shared" si="28"/>
        <v>2.457654683146564</v>
      </c>
      <c r="D46" s="176">
        <f t="shared" si="28"/>
        <v>2.8159514242609824</v>
      </c>
      <c r="E46" s="176">
        <f t="shared" si="28"/>
        <v>3.1095990114930854</v>
      </c>
      <c r="F46" s="176">
        <f t="shared" si="28"/>
        <v>3.1345989601282609</v>
      </c>
      <c r="G46" s="176">
        <f t="shared" si="28"/>
        <v>3.023120874572212</v>
      </c>
      <c r="H46" s="176">
        <f t="shared" si="28"/>
        <v>2.5088765497832206</v>
      </c>
      <c r="I46" s="176">
        <f t="shared" si="28"/>
        <v>2.5936168534006629</v>
      </c>
      <c r="J46" s="176">
        <f t="shared" si="28"/>
        <v>3.1489271276568833</v>
      </c>
      <c r="K46" s="176">
        <f t="shared" si="28"/>
        <v>3.5632023064482103</v>
      </c>
      <c r="L46" s="176">
        <f t="shared" si="28"/>
        <v>3.1940417262774559</v>
      </c>
      <c r="M46" s="176">
        <f t="shared" si="28"/>
        <v>2.8414347252467773</v>
      </c>
      <c r="N46" s="28"/>
      <c r="O46" s="28"/>
      <c r="P46" s="23"/>
      <c r="Q46" s="23"/>
      <c r="R46" s="23"/>
      <c r="S46" s="23"/>
      <c r="T46" s="23"/>
      <c r="U46" s="87"/>
      <c r="V46" s="87"/>
      <c r="W46" s="87"/>
      <c r="X46" s="87"/>
      <c r="Y46" s="87"/>
      <c r="Z46" s="87"/>
    </row>
    <row r="47" spans="1:26" s="68" customFormat="1">
      <c r="A47" s="130">
        <v>2023</v>
      </c>
      <c r="B47" s="176">
        <f t="shared" ref="B47:M47" si="29">B38/B30</f>
        <v>2.615903217779139</v>
      </c>
      <c r="C47" s="176">
        <f t="shared" si="29"/>
        <v>2.6818356850125147</v>
      </c>
      <c r="D47" s="176">
        <f t="shared" si="29"/>
        <v>2.8729724083386805</v>
      </c>
      <c r="E47" s="176">
        <f t="shared" si="29"/>
        <v>2.9468200554027169</v>
      </c>
      <c r="F47" s="176">
        <f t="shared" si="29"/>
        <v>3.2171880529698855</v>
      </c>
      <c r="G47" s="176">
        <f t="shared" si="29"/>
        <v>3.0501928211213292</v>
      </c>
      <c r="H47" s="176">
        <f t="shared" si="29"/>
        <v>2.5921264088119238</v>
      </c>
      <c r="I47" s="176">
        <f t="shared" si="29"/>
        <v>2.64990809575901</v>
      </c>
      <c r="J47" s="176">
        <f t="shared" si="29"/>
        <v>3.0502085835972479</v>
      </c>
      <c r="K47" s="176">
        <f t="shared" si="29"/>
        <v>3.3352355303511154</v>
      </c>
      <c r="L47" s="176">
        <f t="shared" si="29"/>
        <v>3.0442906365230007</v>
      </c>
      <c r="M47" s="176">
        <f t="shared" si="29"/>
        <v>2.8641117478510028</v>
      </c>
      <c r="N47" s="28"/>
      <c r="O47" s="28"/>
      <c r="P47" s="23"/>
      <c r="Q47" s="23"/>
      <c r="R47" s="23"/>
      <c r="S47" s="23"/>
      <c r="T47" s="23"/>
      <c r="U47" s="87"/>
      <c r="V47" s="87"/>
      <c r="W47" s="87"/>
      <c r="X47" s="87"/>
      <c r="Y47" s="87"/>
      <c r="Z47" s="87"/>
    </row>
    <row r="48" spans="1:26" s="68" customFormat="1">
      <c r="A48" s="130">
        <v>2024</v>
      </c>
      <c r="B48" s="176">
        <f t="shared" ref="B48:M48" si="30">B39/B31</f>
        <v>2.6616415247993177</v>
      </c>
      <c r="C48" s="176">
        <f t="shared" si="30"/>
        <v>2.718264775580943</v>
      </c>
      <c r="D48" s="176">
        <f t="shared" si="30"/>
        <v>2.8323114907089106</v>
      </c>
      <c r="E48" s="176">
        <f t="shared" si="30"/>
        <v>2.8905375350106861</v>
      </c>
      <c r="F48" s="176">
        <f t="shared" si="30"/>
        <v>3.1513658038666037</v>
      </c>
      <c r="G48" s="176">
        <f t="shared" si="30"/>
        <v>3.0153004809293527</v>
      </c>
      <c r="H48" s="176">
        <f t="shared" si="30"/>
        <v>2.6103219611726227</v>
      </c>
      <c r="I48" s="176">
        <f t="shared" si="30"/>
        <v>2.6704346820651987</v>
      </c>
      <c r="J48" s="176">
        <f t="shared" si="30"/>
        <v>3.0034051480061263</v>
      </c>
      <c r="K48" s="176">
        <f t="shared" si="30"/>
        <v>3.302624348565959</v>
      </c>
      <c r="L48" s="176">
        <f t="shared" si="30"/>
        <v>2.9213579416672895</v>
      </c>
      <c r="M48" s="176">
        <f t="shared" si="30"/>
        <v>2.865282005183281</v>
      </c>
      <c r="N48" s="28"/>
      <c r="O48" s="28"/>
      <c r="P48" s="23"/>
      <c r="Q48" s="23"/>
      <c r="R48" s="23"/>
      <c r="S48" s="23"/>
      <c r="T48" s="23"/>
      <c r="U48" s="87"/>
      <c r="V48" s="87"/>
      <c r="W48" s="87"/>
      <c r="X48" s="87"/>
      <c r="Y48" s="87"/>
      <c r="Z48" s="87"/>
    </row>
    <row r="49" spans="1:27" s="68" customFormat="1">
      <c r="A49" s="130">
        <v>2025</v>
      </c>
      <c r="B49" s="176">
        <f>B40/B32</f>
        <v>2.6120358035809335</v>
      </c>
      <c r="C49" s="176">
        <f t="shared" ref="C49:M49" si="31">C40/C32</f>
        <v>2.7211630418577251</v>
      </c>
      <c r="D49" s="176">
        <f t="shared" si="31"/>
        <v>2.7966211716590093</v>
      </c>
      <c r="E49" s="176">
        <f t="shared" si="31"/>
        <v>2.881741166747021</v>
      </c>
      <c r="F49" s="176">
        <f t="shared" si="31"/>
        <v>3.1205958445576507</v>
      </c>
      <c r="G49" s="176">
        <f t="shared" si="31"/>
        <v>2.9905594332680923</v>
      </c>
      <c r="H49" s="176">
        <f t="shared" si="31"/>
        <v>2.6462095149819076</v>
      </c>
      <c r="I49" s="176">
        <f t="shared" si="31"/>
        <v>2.6457725732585882</v>
      </c>
      <c r="J49" s="176">
        <f t="shared" si="31"/>
        <v>2.9495818765394244</v>
      </c>
      <c r="K49" s="176">
        <f t="shared" si="31"/>
        <v>3.1012038101559383</v>
      </c>
      <c r="L49" s="176">
        <f t="shared" si="31"/>
        <v>2.8516698323305043</v>
      </c>
      <c r="M49" s="176">
        <f t="shared" si="31"/>
        <v>2.8356065242522273</v>
      </c>
      <c r="N49" s="28"/>
      <c r="O49" s="28"/>
      <c r="P49" s="23"/>
      <c r="Q49" s="23"/>
      <c r="R49" s="23"/>
      <c r="S49" s="23"/>
      <c r="T49" s="23"/>
      <c r="U49" s="87"/>
      <c r="V49" s="87"/>
      <c r="W49" s="87"/>
      <c r="X49" s="87"/>
      <c r="Y49" s="87"/>
      <c r="Z49" s="87"/>
    </row>
    <row r="50" spans="1:27" s="87" customFormat="1"/>
    <row r="51" spans="1:27" s="87" customFormat="1"/>
    <row r="52" spans="1:27" s="23" customFormat="1">
      <c r="A52" s="87"/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</row>
    <row r="53" spans="1:27" s="23" customFormat="1">
      <c r="A53" s="68"/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87"/>
    </row>
    <row r="54" spans="1:27" s="23" customFormat="1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</row>
    <row r="55" spans="1:27" s="23" customFormat="1">
      <c r="AA55"/>
    </row>
    <row r="56" spans="1:27" s="23" customFormat="1">
      <c r="AA56"/>
    </row>
    <row r="57" spans="1:27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7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</row>
    <row r="59" spans="1:27">
      <c r="B59" s="147"/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</row>
  </sheetData>
  <sheetProtection algorithmName="SHA-512" hashValue="lyMZgrvoXhfwUG7QnmAoaPL+t5FrDWE31nemK/JhgYNycvIBu67+NI7Mhy2sgxvYKj+ZrrgRsaHaHwQp8FJygw==" saltValue="RwUaDP9Hw8IaR3e+XPB+vQ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85"/>
  <sheetViews>
    <sheetView showGridLines="0" tabSelected="1" topLeftCell="A34" zoomScale="85" zoomScaleNormal="85" workbookViewId="0">
      <selection activeCell="C84" sqref="C84:E84"/>
    </sheetView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197" t="s">
        <v>79</v>
      </c>
      <c r="C6" s="199" t="s">
        <v>15</v>
      </c>
      <c r="D6" s="200"/>
      <c r="E6" s="201"/>
      <c r="F6" s="199" t="s">
        <v>16</v>
      </c>
      <c r="G6" s="200"/>
      <c r="H6" s="201"/>
      <c r="I6" s="205" t="s">
        <v>17</v>
      </c>
      <c r="J6" s="206"/>
      <c r="K6" s="207"/>
      <c r="L6" s="199" t="s">
        <v>18</v>
      </c>
      <c r="M6" s="200"/>
      <c r="N6" s="201"/>
      <c r="O6" s="199" t="s">
        <v>19</v>
      </c>
      <c r="P6" s="200"/>
      <c r="Q6" s="269"/>
    </row>
    <row r="7" spans="2:17">
      <c r="B7" s="198"/>
      <c r="C7" s="202"/>
      <c r="D7" s="203"/>
      <c r="E7" s="204"/>
      <c r="F7" s="202"/>
      <c r="G7" s="203"/>
      <c r="H7" s="204"/>
      <c r="I7" s="208"/>
      <c r="J7" s="209"/>
      <c r="K7" s="210"/>
      <c r="L7" s="202"/>
      <c r="M7" s="203"/>
      <c r="N7" s="204"/>
      <c r="O7" s="202"/>
      <c r="P7" s="203"/>
      <c r="Q7" s="270"/>
    </row>
    <row r="8" spans="2:17" ht="15.75" customHeight="1">
      <c r="B8" s="115" t="s">
        <v>80</v>
      </c>
      <c r="C8" s="271" t="s">
        <v>82</v>
      </c>
      <c r="D8" s="212"/>
      <c r="E8" s="213"/>
      <c r="F8" s="259">
        <v>8234</v>
      </c>
      <c r="G8" s="247"/>
      <c r="H8" s="248"/>
      <c r="I8" s="272" t="s">
        <v>40</v>
      </c>
      <c r="J8" s="212"/>
      <c r="K8" s="213"/>
      <c r="L8" s="273" t="s">
        <v>47</v>
      </c>
      <c r="M8" s="219"/>
      <c r="N8" s="220"/>
      <c r="O8" s="272" t="s">
        <v>41</v>
      </c>
      <c r="P8" s="212"/>
      <c r="Q8" s="213"/>
    </row>
    <row r="9" spans="2:17" ht="15" customHeight="1">
      <c r="B9" s="115" t="s">
        <v>81</v>
      </c>
      <c r="C9" s="271" t="s">
        <v>83</v>
      </c>
      <c r="D9" s="212"/>
      <c r="E9" s="213"/>
      <c r="F9" s="259">
        <v>4566</v>
      </c>
      <c r="G9" s="247"/>
      <c r="H9" s="248"/>
      <c r="I9" s="272" t="s">
        <v>42</v>
      </c>
      <c r="J9" s="212"/>
      <c r="K9" s="213"/>
      <c r="L9" s="273" t="s">
        <v>48</v>
      </c>
      <c r="M9" s="219"/>
      <c r="N9" s="220"/>
      <c r="O9" s="272" t="s">
        <v>41</v>
      </c>
      <c r="P9" s="212"/>
      <c r="Q9" s="213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197" t="s">
        <v>79</v>
      </c>
      <c r="C13" s="199" t="s">
        <v>15</v>
      </c>
      <c r="D13" s="200"/>
      <c r="E13" s="201"/>
      <c r="F13" s="199" t="s">
        <v>16</v>
      </c>
      <c r="G13" s="200"/>
      <c r="H13" s="201"/>
      <c r="I13" s="205" t="s">
        <v>207</v>
      </c>
      <c r="J13" s="206"/>
      <c r="K13" s="207"/>
      <c r="L13" s="199" t="s">
        <v>18</v>
      </c>
      <c r="M13" s="200"/>
      <c r="N13" s="201"/>
      <c r="O13" s="199" t="s">
        <v>19</v>
      </c>
      <c r="P13" s="200"/>
      <c r="Q13" s="269"/>
    </row>
    <row r="14" spans="2:17" ht="15" customHeight="1">
      <c r="B14" s="198"/>
      <c r="C14" s="202"/>
      <c r="D14" s="203"/>
      <c r="E14" s="204"/>
      <c r="F14" s="202"/>
      <c r="G14" s="203"/>
      <c r="H14" s="204"/>
      <c r="I14" s="208"/>
      <c r="J14" s="209"/>
      <c r="K14" s="210"/>
      <c r="L14" s="202"/>
      <c r="M14" s="203"/>
      <c r="N14" s="204"/>
      <c r="O14" s="202"/>
      <c r="P14" s="203"/>
      <c r="Q14" s="270"/>
    </row>
    <row r="15" spans="2:17" ht="15" customHeight="1">
      <c r="B15" s="115" t="s">
        <v>80</v>
      </c>
      <c r="C15" s="271" t="s">
        <v>84</v>
      </c>
      <c r="D15" s="212"/>
      <c r="E15" s="213"/>
      <c r="F15" s="259">
        <v>6934</v>
      </c>
      <c r="G15" s="247"/>
      <c r="H15" s="248"/>
      <c r="I15" s="272" t="s">
        <v>39</v>
      </c>
      <c r="J15" s="212"/>
      <c r="K15" s="213"/>
      <c r="L15" s="273" t="s">
        <v>47</v>
      </c>
      <c r="M15" s="219"/>
      <c r="N15" s="220"/>
      <c r="O15" s="272" t="s">
        <v>36</v>
      </c>
      <c r="P15" s="212"/>
      <c r="Q15" s="213"/>
    </row>
    <row r="16" spans="2:17" ht="15" customHeight="1">
      <c r="B16" s="115" t="s">
        <v>81</v>
      </c>
      <c r="C16" s="271" t="s">
        <v>85</v>
      </c>
      <c r="D16" s="276"/>
      <c r="E16" s="277"/>
      <c r="F16" s="259">
        <v>4281</v>
      </c>
      <c r="G16" s="247"/>
      <c r="H16" s="248"/>
      <c r="I16" s="272" t="s">
        <v>34</v>
      </c>
      <c r="J16" s="212"/>
      <c r="K16" s="213"/>
      <c r="L16" s="273" t="s">
        <v>49</v>
      </c>
      <c r="M16" s="274"/>
      <c r="N16" s="275"/>
      <c r="O16" s="272" t="s">
        <v>37</v>
      </c>
      <c r="P16" s="212"/>
      <c r="Q16" s="213"/>
    </row>
    <row r="17" spans="2:17" ht="15" customHeight="1">
      <c r="B17" s="115" t="s">
        <v>88</v>
      </c>
      <c r="C17" s="271" t="s">
        <v>86</v>
      </c>
      <c r="D17" s="212"/>
      <c r="E17" s="213"/>
      <c r="F17" s="259">
        <v>266</v>
      </c>
      <c r="G17" s="247"/>
      <c r="H17" s="248"/>
      <c r="I17" s="272" t="s">
        <v>35</v>
      </c>
      <c r="J17" s="212"/>
      <c r="K17" s="213"/>
      <c r="L17" s="273" t="s">
        <v>50</v>
      </c>
      <c r="M17" s="219"/>
      <c r="N17" s="220"/>
      <c r="O17" s="272" t="s">
        <v>38</v>
      </c>
      <c r="P17" s="212"/>
      <c r="Q17" s="213"/>
    </row>
    <row r="18" spans="2:17" ht="15" customHeight="1">
      <c r="B18" s="115" t="s">
        <v>89</v>
      </c>
      <c r="C18" s="271" t="s">
        <v>87</v>
      </c>
      <c r="D18" s="212"/>
      <c r="E18" s="213"/>
      <c r="F18" s="259">
        <v>7334</v>
      </c>
      <c r="G18" s="247"/>
      <c r="H18" s="248"/>
      <c r="I18" s="280" t="s">
        <v>66</v>
      </c>
      <c r="J18" s="212"/>
      <c r="K18" s="213"/>
      <c r="L18" s="273" t="s">
        <v>67</v>
      </c>
      <c r="M18" s="219"/>
      <c r="N18" s="220"/>
      <c r="O18" s="281" t="s">
        <v>68</v>
      </c>
      <c r="P18" s="282"/>
      <c r="Q18" s="283"/>
    </row>
    <row r="20" spans="2:17">
      <c r="B20" s="9" t="s">
        <v>220</v>
      </c>
    </row>
    <row r="22" spans="2:17">
      <c r="B22" s="197" t="s">
        <v>79</v>
      </c>
      <c r="C22" s="199" t="s">
        <v>15</v>
      </c>
      <c r="D22" s="200"/>
      <c r="E22" s="201"/>
      <c r="F22" s="199" t="s">
        <v>16</v>
      </c>
      <c r="G22" s="200"/>
      <c r="H22" s="201"/>
      <c r="I22" s="205" t="s">
        <v>17</v>
      </c>
      <c r="J22" s="206"/>
      <c r="K22" s="207"/>
      <c r="L22" s="199" t="s">
        <v>18</v>
      </c>
      <c r="M22" s="200"/>
      <c r="N22" s="201"/>
      <c r="O22" s="199" t="s">
        <v>19</v>
      </c>
      <c r="P22" s="200"/>
      <c r="Q22" s="201"/>
    </row>
    <row r="23" spans="2:17">
      <c r="B23" s="198"/>
      <c r="C23" s="202"/>
      <c r="D23" s="203"/>
      <c r="E23" s="204"/>
      <c r="F23" s="202"/>
      <c r="G23" s="203"/>
      <c r="H23" s="204"/>
      <c r="I23" s="208"/>
      <c r="J23" s="209"/>
      <c r="K23" s="210"/>
      <c r="L23" s="202"/>
      <c r="M23" s="203"/>
      <c r="N23" s="204"/>
      <c r="O23" s="202"/>
      <c r="P23" s="203"/>
      <c r="Q23" s="204"/>
    </row>
    <row r="24" spans="2:17">
      <c r="B24" s="115" t="s">
        <v>80</v>
      </c>
      <c r="C24" s="266" t="s">
        <v>123</v>
      </c>
      <c r="D24" s="212"/>
      <c r="E24" s="213"/>
      <c r="F24" s="246">
        <v>4642</v>
      </c>
      <c r="G24" s="247"/>
      <c r="H24" s="248"/>
      <c r="I24" s="266" t="s">
        <v>124</v>
      </c>
      <c r="J24" s="212"/>
      <c r="K24" s="213"/>
      <c r="L24" s="284" t="s">
        <v>117</v>
      </c>
      <c r="M24" s="219"/>
      <c r="N24" s="220"/>
      <c r="O24" s="285" t="s">
        <v>95</v>
      </c>
      <c r="P24" s="250"/>
      <c r="Q24" s="251"/>
    </row>
    <row r="25" spans="2:17" ht="15" customHeight="1">
      <c r="B25" s="115" t="s">
        <v>81</v>
      </c>
      <c r="C25" s="271" t="s">
        <v>90</v>
      </c>
      <c r="D25" s="212"/>
      <c r="E25" s="213"/>
      <c r="F25" s="259">
        <v>186</v>
      </c>
      <c r="G25" s="247"/>
      <c r="H25" s="248"/>
      <c r="I25" s="271" t="s">
        <v>97</v>
      </c>
      <c r="J25" s="212"/>
      <c r="K25" s="213"/>
      <c r="L25" s="278" t="s">
        <v>93</v>
      </c>
      <c r="M25" s="219"/>
      <c r="N25" s="220"/>
      <c r="O25" s="279" t="s">
        <v>95</v>
      </c>
      <c r="P25" s="263"/>
      <c r="Q25" s="264"/>
    </row>
    <row r="26" spans="2:17">
      <c r="B26" s="115" t="s">
        <v>88</v>
      </c>
      <c r="C26" s="271" t="s">
        <v>91</v>
      </c>
      <c r="D26" s="276"/>
      <c r="E26" s="277"/>
      <c r="F26" s="259">
        <v>3134</v>
      </c>
      <c r="G26" s="247"/>
      <c r="H26" s="248"/>
      <c r="I26" s="271" t="s">
        <v>98</v>
      </c>
      <c r="J26" s="212"/>
      <c r="K26" s="213"/>
      <c r="L26" s="278" t="s">
        <v>48</v>
      </c>
      <c r="M26" s="274"/>
      <c r="N26" s="275"/>
      <c r="O26" s="279" t="s">
        <v>95</v>
      </c>
      <c r="P26" s="263"/>
      <c r="Q26" s="264"/>
    </row>
    <row r="27" spans="2:17" ht="15" customHeight="1">
      <c r="B27" s="116" t="s">
        <v>89</v>
      </c>
      <c r="C27" s="271" t="s">
        <v>92</v>
      </c>
      <c r="D27" s="212"/>
      <c r="E27" s="213"/>
      <c r="F27" s="259">
        <v>4687</v>
      </c>
      <c r="G27" s="247"/>
      <c r="H27" s="248"/>
      <c r="I27" s="271" t="s">
        <v>99</v>
      </c>
      <c r="J27" s="212"/>
      <c r="K27" s="213"/>
      <c r="L27" s="278" t="s">
        <v>94</v>
      </c>
      <c r="M27" s="219"/>
      <c r="N27" s="220"/>
      <c r="O27" s="279" t="s">
        <v>96</v>
      </c>
      <c r="P27" s="263"/>
      <c r="Q27" s="264"/>
    </row>
    <row r="28" spans="2:17">
      <c r="B28" s="115" t="s">
        <v>105</v>
      </c>
      <c r="C28" s="258" t="s">
        <v>101</v>
      </c>
      <c r="D28" s="212"/>
      <c r="E28" s="213"/>
      <c r="F28" s="259">
        <v>5653</v>
      </c>
      <c r="G28" s="247"/>
      <c r="H28" s="248"/>
      <c r="I28" s="258" t="s">
        <v>102</v>
      </c>
      <c r="J28" s="212"/>
      <c r="K28" s="213"/>
      <c r="L28" s="261" t="s">
        <v>47</v>
      </c>
      <c r="M28" s="219"/>
      <c r="N28" s="220"/>
      <c r="O28" s="286" t="s">
        <v>103</v>
      </c>
      <c r="P28" s="263"/>
      <c r="Q28" s="264"/>
    </row>
    <row r="29" spans="2:17">
      <c r="B29" s="116" t="s">
        <v>106</v>
      </c>
      <c r="C29" s="271" t="s">
        <v>109</v>
      </c>
      <c r="D29" s="212"/>
      <c r="E29" s="213"/>
      <c r="F29" s="259">
        <v>1299</v>
      </c>
      <c r="G29" s="247"/>
      <c r="H29" s="248"/>
      <c r="I29" s="260" t="s">
        <v>118</v>
      </c>
      <c r="J29" s="212"/>
      <c r="K29" s="213"/>
      <c r="L29" s="278" t="s">
        <v>50</v>
      </c>
      <c r="M29" s="219"/>
      <c r="N29" s="220"/>
      <c r="O29" s="262" t="s">
        <v>113</v>
      </c>
      <c r="P29" s="263"/>
      <c r="Q29" s="264"/>
    </row>
    <row r="30" spans="2:17">
      <c r="B30" s="115" t="s">
        <v>107</v>
      </c>
      <c r="C30" s="258" t="s">
        <v>110</v>
      </c>
      <c r="D30" s="212"/>
      <c r="E30" s="213"/>
      <c r="F30" s="259">
        <v>4439</v>
      </c>
      <c r="G30" s="247"/>
      <c r="H30" s="248"/>
      <c r="I30" s="260" t="s">
        <v>119</v>
      </c>
      <c r="J30" s="212"/>
      <c r="K30" s="213"/>
      <c r="L30" s="261" t="s">
        <v>117</v>
      </c>
      <c r="M30" s="219"/>
      <c r="N30" s="220"/>
      <c r="O30" s="262" t="s">
        <v>113</v>
      </c>
      <c r="P30" s="263"/>
      <c r="Q30" s="264"/>
    </row>
    <row r="31" spans="2:17">
      <c r="B31" s="116" t="s">
        <v>108</v>
      </c>
      <c r="C31" s="271" t="s">
        <v>111</v>
      </c>
      <c r="D31" s="212"/>
      <c r="E31" s="213"/>
      <c r="F31" s="259">
        <v>22710</v>
      </c>
      <c r="G31" s="247"/>
      <c r="H31" s="248"/>
      <c r="I31" s="260" t="s">
        <v>120</v>
      </c>
      <c r="J31" s="212"/>
      <c r="K31" s="213"/>
      <c r="L31" s="278" t="s">
        <v>116</v>
      </c>
      <c r="M31" s="219"/>
      <c r="N31" s="220"/>
      <c r="O31" s="262" t="s">
        <v>113</v>
      </c>
      <c r="P31" s="263"/>
      <c r="Q31" s="264"/>
    </row>
    <row r="32" spans="2:17">
      <c r="B32" s="116" t="s">
        <v>122</v>
      </c>
      <c r="C32" s="258" t="s">
        <v>112</v>
      </c>
      <c r="D32" s="212"/>
      <c r="E32" s="213"/>
      <c r="F32" s="259">
        <v>617</v>
      </c>
      <c r="G32" s="247"/>
      <c r="H32" s="248"/>
      <c r="I32" s="260" t="s">
        <v>121</v>
      </c>
      <c r="J32" s="212"/>
      <c r="K32" s="213"/>
      <c r="L32" s="261" t="s">
        <v>115</v>
      </c>
      <c r="M32" s="219"/>
      <c r="N32" s="220"/>
      <c r="O32" s="262" t="s">
        <v>114</v>
      </c>
      <c r="P32" s="263"/>
      <c r="Q32" s="264"/>
    </row>
    <row r="33" spans="2:17">
      <c r="B33" s="117" t="s">
        <v>125</v>
      </c>
      <c r="C33" s="258" t="s">
        <v>126</v>
      </c>
      <c r="D33" s="212"/>
      <c r="E33" s="213"/>
      <c r="F33" s="259">
        <v>24547</v>
      </c>
      <c r="G33" s="247"/>
      <c r="H33" s="248"/>
      <c r="I33" s="266" t="s">
        <v>120</v>
      </c>
      <c r="J33" s="212"/>
      <c r="K33" s="213"/>
      <c r="L33" s="261" t="s">
        <v>93</v>
      </c>
      <c r="M33" s="219"/>
      <c r="N33" s="220"/>
      <c r="O33" s="285" t="s">
        <v>127</v>
      </c>
      <c r="P33" s="263"/>
      <c r="Q33" s="264"/>
    </row>
    <row r="34" spans="2:17">
      <c r="B34" s="118" t="s">
        <v>129</v>
      </c>
      <c r="C34" s="265" t="s">
        <v>130</v>
      </c>
      <c r="D34" s="212"/>
      <c r="E34" s="213"/>
      <c r="F34" s="259">
        <v>5783</v>
      </c>
      <c r="G34" s="247"/>
      <c r="H34" s="248"/>
      <c r="I34" s="265" t="s">
        <v>131</v>
      </c>
      <c r="J34" s="212"/>
      <c r="K34" s="213"/>
      <c r="L34" s="267" t="s">
        <v>47</v>
      </c>
      <c r="M34" s="219"/>
      <c r="N34" s="220"/>
      <c r="O34" s="268" t="s">
        <v>132</v>
      </c>
      <c r="P34" s="263"/>
      <c r="Q34" s="264"/>
    </row>
    <row r="36" spans="2:17">
      <c r="B36" s="9" t="s">
        <v>221</v>
      </c>
    </row>
    <row r="38" spans="2:17">
      <c r="B38" s="197" t="s">
        <v>79</v>
      </c>
      <c r="C38" s="199" t="s">
        <v>15</v>
      </c>
      <c r="D38" s="200"/>
      <c r="E38" s="201"/>
      <c r="F38" s="199" t="s">
        <v>16</v>
      </c>
      <c r="G38" s="200"/>
      <c r="H38" s="201"/>
      <c r="I38" s="205" t="s">
        <v>17</v>
      </c>
      <c r="J38" s="206"/>
      <c r="K38" s="207"/>
      <c r="L38" s="199" t="s">
        <v>18</v>
      </c>
      <c r="M38" s="200"/>
      <c r="N38" s="201"/>
      <c r="O38" s="199" t="s">
        <v>19</v>
      </c>
      <c r="P38" s="200"/>
      <c r="Q38" s="201"/>
    </row>
    <row r="39" spans="2:17">
      <c r="B39" s="198"/>
      <c r="C39" s="202"/>
      <c r="D39" s="203"/>
      <c r="E39" s="204"/>
      <c r="F39" s="202"/>
      <c r="G39" s="203"/>
      <c r="H39" s="204"/>
      <c r="I39" s="208"/>
      <c r="J39" s="209"/>
      <c r="K39" s="210"/>
      <c r="L39" s="202"/>
      <c r="M39" s="203"/>
      <c r="N39" s="204"/>
      <c r="O39" s="202"/>
      <c r="P39" s="203"/>
      <c r="Q39" s="204"/>
    </row>
    <row r="40" spans="2:17">
      <c r="B40" s="115" t="s">
        <v>80</v>
      </c>
      <c r="C40" s="254" t="s">
        <v>133</v>
      </c>
      <c r="D40" s="212"/>
      <c r="E40" s="213"/>
      <c r="F40" s="246">
        <v>10570</v>
      </c>
      <c r="G40" s="247"/>
      <c r="H40" s="248"/>
      <c r="I40" s="254" t="s">
        <v>135</v>
      </c>
      <c r="J40" s="212"/>
      <c r="K40" s="213"/>
      <c r="L40" s="255" t="s">
        <v>115</v>
      </c>
      <c r="M40" s="219"/>
      <c r="N40" s="220"/>
      <c r="O40" s="256" t="s">
        <v>134</v>
      </c>
      <c r="P40" s="250"/>
      <c r="Q40" s="251"/>
    </row>
    <row r="41" spans="2:17">
      <c r="B41" s="115" t="s">
        <v>81</v>
      </c>
      <c r="C41" s="252" t="s">
        <v>139</v>
      </c>
      <c r="D41" s="212"/>
      <c r="E41" s="213"/>
      <c r="F41" s="246">
        <v>10089</v>
      </c>
      <c r="G41" s="247"/>
      <c r="H41" s="248"/>
      <c r="I41" s="252" t="s">
        <v>144</v>
      </c>
      <c r="J41" s="212"/>
      <c r="K41" s="213"/>
      <c r="L41" s="255" t="s">
        <v>115</v>
      </c>
      <c r="M41" s="219"/>
      <c r="N41" s="220"/>
      <c r="O41" s="257" t="s">
        <v>140</v>
      </c>
      <c r="P41" s="250"/>
      <c r="Q41" s="251"/>
    </row>
    <row r="42" spans="2:17" ht="15" customHeight="1">
      <c r="B42" s="115" t="s">
        <v>88</v>
      </c>
      <c r="C42" s="252" t="s">
        <v>141</v>
      </c>
      <c r="D42" s="212"/>
      <c r="E42" s="213"/>
      <c r="F42" s="246">
        <v>3707</v>
      </c>
      <c r="G42" s="247"/>
      <c r="H42" s="248"/>
      <c r="I42" s="252" t="s">
        <v>145</v>
      </c>
      <c r="J42" s="212"/>
      <c r="K42" s="213"/>
      <c r="L42" s="253" t="s">
        <v>48</v>
      </c>
      <c r="M42" s="219"/>
      <c r="N42" s="220"/>
      <c r="O42" s="257" t="s">
        <v>140</v>
      </c>
      <c r="P42" s="250"/>
      <c r="Q42" s="251"/>
    </row>
    <row r="43" spans="2:17">
      <c r="B43" s="115" t="s">
        <v>89</v>
      </c>
      <c r="C43" s="252" t="s">
        <v>142</v>
      </c>
      <c r="D43" s="212"/>
      <c r="E43" s="213"/>
      <c r="F43" s="246">
        <v>173</v>
      </c>
      <c r="G43" s="247"/>
      <c r="H43" s="248"/>
      <c r="I43" s="252" t="s">
        <v>120</v>
      </c>
      <c r="J43" s="212"/>
      <c r="K43" s="213"/>
      <c r="L43" s="253" t="s">
        <v>50</v>
      </c>
      <c r="M43" s="219"/>
      <c r="N43" s="220"/>
      <c r="O43" s="257" t="s">
        <v>143</v>
      </c>
      <c r="P43" s="250"/>
      <c r="Q43" s="251"/>
    </row>
    <row r="44" spans="2:17">
      <c r="B44" s="115" t="s">
        <v>105</v>
      </c>
      <c r="C44" s="287" t="s">
        <v>147</v>
      </c>
      <c r="D44" s="212"/>
      <c r="E44" s="213"/>
      <c r="F44" s="246">
        <v>9080</v>
      </c>
      <c r="G44" s="247"/>
      <c r="H44" s="248"/>
      <c r="I44" s="287" t="s">
        <v>149</v>
      </c>
      <c r="J44" s="212"/>
      <c r="K44" s="213"/>
      <c r="L44" s="288" t="s">
        <v>117</v>
      </c>
      <c r="M44" s="219"/>
      <c r="N44" s="220"/>
      <c r="O44" s="289" t="s">
        <v>148</v>
      </c>
      <c r="P44" s="250"/>
      <c r="Q44" s="251"/>
    </row>
    <row r="45" spans="2:17">
      <c r="B45" s="115" t="s">
        <v>106</v>
      </c>
      <c r="C45" s="287" t="s">
        <v>150</v>
      </c>
      <c r="D45" s="212"/>
      <c r="E45" s="213"/>
      <c r="F45" s="246">
        <v>9028</v>
      </c>
      <c r="G45" s="247"/>
      <c r="H45" s="248"/>
      <c r="I45" s="287" t="s">
        <v>153</v>
      </c>
      <c r="J45" s="212"/>
      <c r="K45" s="213"/>
      <c r="L45" s="288" t="s">
        <v>151</v>
      </c>
      <c r="M45" s="219"/>
      <c r="N45" s="220"/>
      <c r="O45" s="289" t="s">
        <v>152</v>
      </c>
      <c r="P45" s="250"/>
      <c r="Q45" s="251"/>
    </row>
    <row r="46" spans="2:17">
      <c r="B46" s="115" t="s">
        <v>107</v>
      </c>
      <c r="C46" s="237" t="s">
        <v>154</v>
      </c>
      <c r="D46" s="212"/>
      <c r="E46" s="213"/>
      <c r="F46" s="246">
        <v>9236</v>
      </c>
      <c r="G46" s="247"/>
      <c r="H46" s="248"/>
      <c r="I46" s="237" t="s">
        <v>156</v>
      </c>
      <c r="J46" s="212"/>
      <c r="K46" s="213"/>
      <c r="L46" s="238" t="s">
        <v>115</v>
      </c>
      <c r="M46" s="219"/>
      <c r="N46" s="220"/>
      <c r="O46" s="249" t="s">
        <v>155</v>
      </c>
      <c r="P46" s="250"/>
      <c r="Q46" s="251"/>
    </row>
    <row r="47" spans="2:17">
      <c r="B47" s="115" t="s">
        <v>108</v>
      </c>
      <c r="C47" s="237" t="s">
        <v>157</v>
      </c>
      <c r="D47" s="212"/>
      <c r="E47" s="213"/>
      <c r="F47" s="246">
        <v>6744</v>
      </c>
      <c r="G47" s="247"/>
      <c r="H47" s="248"/>
      <c r="I47" s="237" t="s">
        <v>158</v>
      </c>
      <c r="J47" s="212"/>
      <c r="K47" s="213"/>
      <c r="L47" s="238" t="s">
        <v>117</v>
      </c>
      <c r="M47" s="219"/>
      <c r="N47" s="220"/>
      <c r="O47" s="249" t="s">
        <v>155</v>
      </c>
      <c r="P47" s="250"/>
      <c r="Q47" s="251"/>
    </row>
    <row r="49" spans="2:17">
      <c r="B49" s="9" t="s">
        <v>222</v>
      </c>
    </row>
    <row r="51" spans="2:17">
      <c r="B51" s="197" t="s">
        <v>79</v>
      </c>
      <c r="C51" s="199" t="s">
        <v>15</v>
      </c>
      <c r="D51" s="200"/>
      <c r="E51" s="201"/>
      <c r="F51" s="199" t="s">
        <v>16</v>
      </c>
      <c r="G51" s="200"/>
      <c r="H51" s="201"/>
      <c r="I51" s="205" t="s">
        <v>17</v>
      </c>
      <c r="J51" s="206"/>
      <c r="K51" s="207"/>
      <c r="L51" s="199" t="s">
        <v>18</v>
      </c>
      <c r="M51" s="200"/>
      <c r="N51" s="201"/>
      <c r="O51" s="199" t="s">
        <v>19</v>
      </c>
      <c r="P51" s="200"/>
      <c r="Q51" s="201"/>
    </row>
    <row r="52" spans="2:17">
      <c r="B52" s="198"/>
      <c r="C52" s="202"/>
      <c r="D52" s="203"/>
      <c r="E52" s="204"/>
      <c r="F52" s="202"/>
      <c r="G52" s="203"/>
      <c r="H52" s="204"/>
      <c r="I52" s="208"/>
      <c r="J52" s="209"/>
      <c r="K52" s="210"/>
      <c r="L52" s="202"/>
      <c r="M52" s="203"/>
      <c r="N52" s="204"/>
      <c r="O52" s="202"/>
      <c r="P52" s="203"/>
      <c r="Q52" s="204"/>
    </row>
    <row r="53" spans="2:17" ht="15" customHeight="1">
      <c r="B53" s="119" t="s">
        <v>80</v>
      </c>
      <c r="C53" s="244" t="s">
        <v>161</v>
      </c>
      <c r="D53" s="212"/>
      <c r="E53" s="213"/>
      <c r="F53" s="214">
        <v>7796</v>
      </c>
      <c r="G53" s="215"/>
      <c r="H53" s="216"/>
      <c r="I53" s="244" t="s">
        <v>163</v>
      </c>
      <c r="J53" s="212"/>
      <c r="K53" s="213"/>
      <c r="L53" s="245" t="s">
        <v>48</v>
      </c>
      <c r="M53" s="219"/>
      <c r="N53" s="220"/>
      <c r="O53" s="236" t="s">
        <v>162</v>
      </c>
      <c r="P53" s="222"/>
      <c r="Q53" s="223"/>
    </row>
    <row r="54" spans="2:17" ht="15" customHeight="1">
      <c r="B54" s="119" t="s">
        <v>81</v>
      </c>
      <c r="C54" s="239" t="s">
        <v>202</v>
      </c>
      <c r="D54" s="212"/>
      <c r="E54" s="213"/>
      <c r="F54" s="214">
        <v>21604</v>
      </c>
      <c r="G54" s="215"/>
      <c r="H54" s="216"/>
      <c r="I54" s="244" t="s">
        <v>144</v>
      </c>
      <c r="J54" s="212"/>
      <c r="K54" s="213"/>
      <c r="L54" s="245" t="s">
        <v>166</v>
      </c>
      <c r="M54" s="219"/>
      <c r="N54" s="220"/>
      <c r="O54" s="236" t="s">
        <v>167</v>
      </c>
      <c r="P54" s="222"/>
      <c r="Q54" s="223"/>
    </row>
    <row r="55" spans="2:17" ht="15" customHeight="1">
      <c r="B55" s="119" t="s">
        <v>88</v>
      </c>
      <c r="C55" s="239" t="s">
        <v>203</v>
      </c>
      <c r="D55" s="212"/>
      <c r="E55" s="213"/>
      <c r="F55" s="214">
        <v>7933</v>
      </c>
      <c r="G55" s="215"/>
      <c r="H55" s="216"/>
      <c r="I55" s="244" t="s">
        <v>171</v>
      </c>
      <c r="J55" s="212"/>
      <c r="K55" s="213"/>
      <c r="L55" s="245" t="s">
        <v>115</v>
      </c>
      <c r="M55" s="219"/>
      <c r="N55" s="220"/>
      <c r="O55" s="236" t="s">
        <v>173</v>
      </c>
      <c r="P55" s="222"/>
      <c r="Q55" s="223"/>
    </row>
    <row r="56" spans="2:17" ht="15" customHeight="1">
      <c r="B56" s="119" t="s">
        <v>89</v>
      </c>
      <c r="C56" s="239" t="s">
        <v>201</v>
      </c>
      <c r="D56" s="212"/>
      <c r="E56" s="213"/>
      <c r="F56" s="214">
        <v>3718</v>
      </c>
      <c r="G56" s="215"/>
      <c r="H56" s="216"/>
      <c r="I56" s="244" t="s">
        <v>172</v>
      </c>
      <c r="J56" s="212"/>
      <c r="K56" s="213"/>
      <c r="L56" s="245" t="s">
        <v>115</v>
      </c>
      <c r="M56" s="219"/>
      <c r="N56" s="220"/>
      <c r="O56" s="236" t="s">
        <v>174</v>
      </c>
      <c r="P56" s="222"/>
      <c r="Q56" s="223"/>
    </row>
    <row r="57" spans="2:17" ht="15" customHeight="1">
      <c r="B57" s="119" t="s">
        <v>105</v>
      </c>
      <c r="C57" s="244" t="s">
        <v>176</v>
      </c>
      <c r="D57" s="212"/>
      <c r="E57" s="213"/>
      <c r="F57" s="214">
        <v>11432</v>
      </c>
      <c r="G57" s="215"/>
      <c r="H57" s="216"/>
      <c r="I57" s="244" t="s">
        <v>177</v>
      </c>
      <c r="J57" s="212"/>
      <c r="K57" s="213"/>
      <c r="L57" s="245" t="s">
        <v>47</v>
      </c>
      <c r="M57" s="219"/>
      <c r="N57" s="220"/>
      <c r="O57" s="236" t="s">
        <v>174</v>
      </c>
      <c r="P57" s="222"/>
      <c r="Q57" s="223"/>
    </row>
    <row r="58" spans="2:17">
      <c r="B58" s="119" t="s">
        <v>106</v>
      </c>
      <c r="C58" s="239" t="s">
        <v>200</v>
      </c>
      <c r="D58" s="212"/>
      <c r="E58" s="213"/>
      <c r="F58" s="214">
        <v>21241</v>
      </c>
      <c r="G58" s="215"/>
      <c r="H58" s="216"/>
      <c r="I58" s="244" t="s">
        <v>169</v>
      </c>
      <c r="J58" s="212"/>
      <c r="K58" s="213"/>
      <c r="L58" s="245" t="s">
        <v>117</v>
      </c>
      <c r="M58" s="219"/>
      <c r="N58" s="220"/>
      <c r="O58" s="236" t="s">
        <v>170</v>
      </c>
      <c r="P58" s="222"/>
      <c r="Q58" s="223"/>
    </row>
    <row r="59" spans="2:17">
      <c r="B59" s="119" t="s">
        <v>107</v>
      </c>
      <c r="C59" s="239" t="s">
        <v>199</v>
      </c>
      <c r="D59" s="212"/>
      <c r="E59" s="213"/>
      <c r="F59" s="214">
        <v>9298</v>
      </c>
      <c r="G59" s="215"/>
      <c r="H59" s="216"/>
      <c r="I59" s="244" t="s">
        <v>178</v>
      </c>
      <c r="J59" s="212"/>
      <c r="K59" s="213"/>
      <c r="L59" s="245" t="s">
        <v>179</v>
      </c>
      <c r="M59" s="219"/>
      <c r="N59" s="220"/>
      <c r="O59" s="236" t="s">
        <v>180</v>
      </c>
      <c r="P59" s="222"/>
      <c r="Q59" s="223"/>
    </row>
    <row r="60" spans="2:17">
      <c r="B60" s="120" t="s">
        <v>108</v>
      </c>
      <c r="C60" s="224" t="s">
        <v>182</v>
      </c>
      <c r="D60" s="212"/>
      <c r="E60" s="213"/>
      <c r="F60" s="214">
        <v>11047</v>
      </c>
      <c r="G60" s="215"/>
      <c r="H60" s="216"/>
      <c r="I60" s="234" t="s">
        <v>181</v>
      </c>
      <c r="J60" s="212"/>
      <c r="K60" s="213"/>
      <c r="L60" s="235" t="s">
        <v>115</v>
      </c>
      <c r="M60" s="219"/>
      <c r="N60" s="220"/>
      <c r="O60" s="236" t="s">
        <v>180</v>
      </c>
      <c r="P60" s="222"/>
      <c r="Q60" s="223"/>
    </row>
    <row r="63" spans="2:17">
      <c r="B63" s="9" t="s">
        <v>223</v>
      </c>
    </row>
    <row r="65" spans="2:17">
      <c r="B65" s="197" t="s">
        <v>79</v>
      </c>
      <c r="C65" s="199" t="s">
        <v>15</v>
      </c>
      <c r="D65" s="200"/>
      <c r="E65" s="201"/>
      <c r="F65" s="199" t="s">
        <v>16</v>
      </c>
      <c r="G65" s="200"/>
      <c r="H65" s="201"/>
      <c r="I65" s="205" t="s">
        <v>17</v>
      </c>
      <c r="J65" s="206"/>
      <c r="K65" s="207"/>
      <c r="L65" s="199" t="s">
        <v>18</v>
      </c>
      <c r="M65" s="200"/>
      <c r="N65" s="201"/>
      <c r="O65" s="199" t="s">
        <v>19</v>
      </c>
      <c r="P65" s="200"/>
      <c r="Q65" s="201"/>
    </row>
    <row r="66" spans="2:17">
      <c r="B66" s="198"/>
      <c r="C66" s="202"/>
      <c r="D66" s="203"/>
      <c r="E66" s="204"/>
      <c r="F66" s="202"/>
      <c r="G66" s="203"/>
      <c r="H66" s="204"/>
      <c r="I66" s="208"/>
      <c r="J66" s="209"/>
      <c r="K66" s="210"/>
      <c r="L66" s="202"/>
      <c r="M66" s="203"/>
      <c r="N66" s="204"/>
      <c r="O66" s="202"/>
      <c r="P66" s="203"/>
      <c r="Q66" s="204"/>
    </row>
    <row r="67" spans="2:17">
      <c r="B67" s="121" t="s">
        <v>80</v>
      </c>
      <c r="C67" s="239" t="s">
        <v>198</v>
      </c>
      <c r="D67" s="212"/>
      <c r="E67" s="213"/>
      <c r="F67" s="214">
        <v>10574</v>
      </c>
      <c r="G67" s="215"/>
      <c r="H67" s="216"/>
      <c r="I67" s="239" t="s">
        <v>196</v>
      </c>
      <c r="J67" s="212"/>
      <c r="K67" s="213"/>
      <c r="L67" s="235" t="s">
        <v>115</v>
      </c>
      <c r="M67" s="219"/>
      <c r="N67" s="220"/>
      <c r="O67" s="240" t="s">
        <v>197</v>
      </c>
      <c r="P67" s="222"/>
      <c r="Q67" s="223"/>
    </row>
    <row r="68" spans="2:17">
      <c r="B68" s="122" t="s">
        <v>81</v>
      </c>
      <c r="C68" s="241" t="s">
        <v>205</v>
      </c>
      <c r="D68" s="212"/>
      <c r="E68" s="213"/>
      <c r="F68" s="214">
        <v>10249</v>
      </c>
      <c r="G68" s="215"/>
      <c r="H68" s="216"/>
      <c r="I68" s="241" t="s">
        <v>196</v>
      </c>
      <c r="J68" s="212"/>
      <c r="K68" s="213"/>
      <c r="L68" s="242" t="s">
        <v>117</v>
      </c>
      <c r="M68" s="219"/>
      <c r="N68" s="220"/>
      <c r="O68" s="243" t="s">
        <v>206</v>
      </c>
      <c r="P68" s="222"/>
      <c r="Q68" s="223"/>
    </row>
    <row r="71" spans="2:17">
      <c r="B71" s="9" t="s">
        <v>239</v>
      </c>
    </row>
    <row r="73" spans="2:17">
      <c r="B73" s="197" t="s">
        <v>79</v>
      </c>
      <c r="C73" s="199" t="s">
        <v>15</v>
      </c>
      <c r="D73" s="200"/>
      <c r="E73" s="201"/>
      <c r="F73" s="199" t="s">
        <v>16</v>
      </c>
      <c r="G73" s="200"/>
      <c r="H73" s="201"/>
      <c r="I73" s="205" t="s">
        <v>17</v>
      </c>
      <c r="J73" s="206"/>
      <c r="K73" s="207"/>
      <c r="L73" s="199" t="s">
        <v>18</v>
      </c>
      <c r="M73" s="200"/>
      <c r="N73" s="201"/>
      <c r="O73" s="199" t="s">
        <v>19</v>
      </c>
      <c r="P73" s="200"/>
      <c r="Q73" s="201"/>
    </row>
    <row r="74" spans="2:17">
      <c r="B74" s="198"/>
      <c r="C74" s="202"/>
      <c r="D74" s="203"/>
      <c r="E74" s="204"/>
      <c r="F74" s="202"/>
      <c r="G74" s="203"/>
      <c r="H74" s="204"/>
      <c r="I74" s="208"/>
      <c r="J74" s="209"/>
      <c r="K74" s="210"/>
      <c r="L74" s="202"/>
      <c r="M74" s="203"/>
      <c r="N74" s="204"/>
      <c r="O74" s="202"/>
      <c r="P74" s="203"/>
      <c r="Q74" s="204"/>
    </row>
    <row r="75" spans="2:17">
      <c r="B75" s="146" t="s">
        <v>80</v>
      </c>
      <c r="C75" s="225" t="s">
        <v>243</v>
      </c>
      <c r="D75" s="212"/>
      <c r="E75" s="213"/>
      <c r="F75" s="214">
        <v>38558</v>
      </c>
      <c r="G75" s="215"/>
      <c r="H75" s="216"/>
      <c r="I75" s="229" t="s">
        <v>245</v>
      </c>
      <c r="J75" s="212"/>
      <c r="K75" s="213"/>
      <c r="L75" s="230" t="s">
        <v>47</v>
      </c>
      <c r="M75" s="219"/>
      <c r="N75" s="220"/>
      <c r="O75" s="231" t="s">
        <v>244</v>
      </c>
      <c r="P75" s="222"/>
      <c r="Q75" s="223"/>
    </row>
    <row r="76" spans="2:17">
      <c r="B76" s="146" t="s">
        <v>81</v>
      </c>
      <c r="C76" s="225" t="s">
        <v>240</v>
      </c>
      <c r="D76" s="212"/>
      <c r="E76" s="213"/>
      <c r="F76" s="214">
        <v>10302</v>
      </c>
      <c r="G76" s="215"/>
      <c r="H76" s="216"/>
      <c r="I76" s="225" t="s">
        <v>241</v>
      </c>
      <c r="J76" s="212"/>
      <c r="K76" s="213"/>
      <c r="L76" s="232" t="s">
        <v>93</v>
      </c>
      <c r="M76" s="219"/>
      <c r="N76" s="220"/>
      <c r="O76" s="233" t="s">
        <v>242</v>
      </c>
      <c r="P76" s="222"/>
      <c r="Q76" s="223"/>
    </row>
    <row r="77" spans="2:17">
      <c r="B77" s="150" t="s">
        <v>88</v>
      </c>
      <c r="C77" s="225" t="s">
        <v>246</v>
      </c>
      <c r="D77" s="212"/>
      <c r="E77" s="213"/>
      <c r="F77" s="214">
        <v>11070</v>
      </c>
      <c r="G77" s="215"/>
      <c r="H77" s="216"/>
      <c r="I77" s="226" t="s">
        <v>248</v>
      </c>
      <c r="J77" s="212"/>
      <c r="K77" s="213"/>
      <c r="L77" s="227" t="s">
        <v>115</v>
      </c>
      <c r="M77" s="219"/>
      <c r="N77" s="220"/>
      <c r="O77" s="228" t="s">
        <v>247</v>
      </c>
      <c r="P77" s="222"/>
      <c r="Q77" s="223"/>
    </row>
    <row r="80" spans="2:17">
      <c r="B80" s="9" t="s">
        <v>249</v>
      </c>
    </row>
    <row r="82" spans="2:17">
      <c r="B82" s="197" t="s">
        <v>79</v>
      </c>
      <c r="C82" s="199" t="s">
        <v>15</v>
      </c>
      <c r="D82" s="200"/>
      <c r="E82" s="201"/>
      <c r="F82" s="199" t="s">
        <v>16</v>
      </c>
      <c r="G82" s="200"/>
      <c r="H82" s="201"/>
      <c r="I82" s="205" t="s">
        <v>17</v>
      </c>
      <c r="J82" s="206"/>
      <c r="K82" s="207"/>
      <c r="L82" s="199" t="s">
        <v>18</v>
      </c>
      <c r="M82" s="200"/>
      <c r="N82" s="201"/>
      <c r="O82" s="199" t="s">
        <v>19</v>
      </c>
      <c r="P82" s="200"/>
      <c r="Q82" s="201"/>
    </row>
    <row r="83" spans="2:17">
      <c r="B83" s="198"/>
      <c r="C83" s="202"/>
      <c r="D83" s="203"/>
      <c r="E83" s="204"/>
      <c r="F83" s="202"/>
      <c r="G83" s="203"/>
      <c r="H83" s="204"/>
      <c r="I83" s="208"/>
      <c r="J83" s="209"/>
      <c r="K83" s="210"/>
      <c r="L83" s="202"/>
      <c r="M83" s="203"/>
      <c r="N83" s="204"/>
      <c r="O83" s="202"/>
      <c r="P83" s="203"/>
      <c r="Q83" s="204"/>
    </row>
    <row r="84" spans="2:17" ht="15" customHeight="1">
      <c r="B84" s="146" t="s">
        <v>80</v>
      </c>
      <c r="C84" s="211" t="s">
        <v>250</v>
      </c>
      <c r="D84" s="212"/>
      <c r="E84" s="213"/>
      <c r="F84" s="214">
        <v>41391</v>
      </c>
      <c r="G84" s="215"/>
      <c r="H84" s="216"/>
      <c r="I84" s="217" t="s">
        <v>252</v>
      </c>
      <c r="J84" s="212"/>
      <c r="K84" s="213"/>
      <c r="L84" s="218" t="s">
        <v>50</v>
      </c>
      <c r="M84" s="219"/>
      <c r="N84" s="220"/>
      <c r="O84" s="221" t="s">
        <v>251</v>
      </c>
      <c r="P84" s="222"/>
      <c r="Q84" s="223"/>
    </row>
    <row r="85" spans="2:17">
      <c r="B85" s="168" t="s">
        <v>81</v>
      </c>
      <c r="C85" s="290" t="s">
        <v>253</v>
      </c>
      <c r="D85" s="212"/>
      <c r="E85" s="213"/>
      <c r="F85" s="214">
        <v>40651</v>
      </c>
      <c r="G85" s="215"/>
      <c r="H85" s="216"/>
      <c r="I85" s="290" t="s">
        <v>255</v>
      </c>
      <c r="J85" s="212"/>
      <c r="K85" s="213"/>
      <c r="L85" s="291" t="s">
        <v>117</v>
      </c>
      <c r="M85" s="219"/>
      <c r="N85" s="220"/>
      <c r="O85" s="292" t="s">
        <v>254</v>
      </c>
      <c r="P85" s="222"/>
      <c r="Q85" s="223"/>
    </row>
  </sheetData>
  <sheetProtection algorithmName="SHA-512" hashValue="Qmsg2PsMONk9X2Bd+DNyk4BwlDw2DC7IVn2sfxhdST4/1Lj0KAVKnUcAELVdhcwD/gHd9iT1YPKTiIGMSzeO2Q==" saltValue="94O5MfJdymFVmYb8vOTEXg==" spinCount="100000" sheet="1" objects="1" scenarios="1" formatCells="0" formatColumns="0" formatRows="0" insertColumns="0" insertRows="0" insertHyperlinks="0" deleteColumns="0" deleteRows="0" sort="0" autoFilter="0" pivotTables="0"/>
  <mergeCells count="248">
    <mergeCell ref="C85:E85"/>
    <mergeCell ref="F85:H85"/>
    <mergeCell ref="I85:K85"/>
    <mergeCell ref="L85:N85"/>
    <mergeCell ref="O85:Q85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  <mergeCell ref="O57:Q57"/>
    <mergeCell ref="C58:E58"/>
    <mergeCell ref="F58:H58"/>
    <mergeCell ref="I58:K58"/>
    <mergeCell ref="L58:N58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B51:B52"/>
    <mergeCell ref="C51:E52"/>
    <mergeCell ref="F51:H52"/>
    <mergeCell ref="I51:K52"/>
    <mergeCell ref="L51:N52"/>
    <mergeCell ref="O51:Q52"/>
    <mergeCell ref="O46:Q46"/>
    <mergeCell ref="C43:E43"/>
    <mergeCell ref="F43:H43"/>
    <mergeCell ref="I43:K43"/>
    <mergeCell ref="L43:N43"/>
    <mergeCell ref="O43:Q43"/>
    <mergeCell ref="C44:E44"/>
    <mergeCell ref="F44:H44"/>
    <mergeCell ref="I44:K44"/>
    <mergeCell ref="L44:N44"/>
    <mergeCell ref="O44:Q44"/>
    <mergeCell ref="C45:E45"/>
    <mergeCell ref="F45:H45"/>
    <mergeCell ref="I45:K45"/>
    <mergeCell ref="L45:N45"/>
    <mergeCell ref="O45:Q45"/>
    <mergeCell ref="C46:E46"/>
    <mergeCell ref="F46:H46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F34:H34"/>
    <mergeCell ref="I34:K34"/>
    <mergeCell ref="L34:N34"/>
    <mergeCell ref="O34:Q34"/>
    <mergeCell ref="I42:K42"/>
    <mergeCell ref="L42:N42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O42:Q42"/>
    <mergeCell ref="F41:H41"/>
    <mergeCell ref="I41:K41"/>
    <mergeCell ref="C41:E41"/>
    <mergeCell ref="L41:N41"/>
    <mergeCell ref="O41:Q41"/>
    <mergeCell ref="C42:E42"/>
    <mergeCell ref="F42:H42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I46:K46"/>
    <mergeCell ref="L46:N46"/>
    <mergeCell ref="O58:Q58"/>
    <mergeCell ref="C67:E67"/>
    <mergeCell ref="F67:H67"/>
    <mergeCell ref="I67:K67"/>
    <mergeCell ref="L67:N67"/>
    <mergeCell ref="O67:Q67"/>
    <mergeCell ref="B73:B74"/>
    <mergeCell ref="C73:E74"/>
    <mergeCell ref="F73:H74"/>
    <mergeCell ref="I73:K74"/>
    <mergeCell ref="L73:N74"/>
    <mergeCell ref="O73:Q74"/>
    <mergeCell ref="C68:E68"/>
    <mergeCell ref="F68:H68"/>
    <mergeCell ref="I68:K68"/>
    <mergeCell ref="L68:N68"/>
    <mergeCell ref="O68:Q68"/>
    <mergeCell ref="B65:B66"/>
    <mergeCell ref="C65:E66"/>
    <mergeCell ref="F65:H66"/>
    <mergeCell ref="I65:K66"/>
    <mergeCell ref="L65:N66"/>
    <mergeCell ref="O65:Q66"/>
    <mergeCell ref="C60:E60"/>
    <mergeCell ref="C77:E77"/>
    <mergeCell ref="F77:H77"/>
    <mergeCell ref="I77:K77"/>
    <mergeCell ref="L77:N77"/>
    <mergeCell ref="O77:Q77"/>
    <mergeCell ref="C75:E75"/>
    <mergeCell ref="F75:H75"/>
    <mergeCell ref="I75:K75"/>
    <mergeCell ref="L75:N75"/>
    <mergeCell ref="O75:Q75"/>
    <mergeCell ref="C76:E76"/>
    <mergeCell ref="F76:H76"/>
    <mergeCell ref="I76:K76"/>
    <mergeCell ref="L76:N76"/>
    <mergeCell ref="O76:Q76"/>
    <mergeCell ref="F60:H60"/>
    <mergeCell ref="I60:K60"/>
    <mergeCell ref="L60:N60"/>
    <mergeCell ref="O60:Q60"/>
    <mergeCell ref="B82:B83"/>
    <mergeCell ref="C82:E83"/>
    <mergeCell ref="F82:H83"/>
    <mergeCell ref="I82:K83"/>
    <mergeCell ref="L82:N83"/>
    <mergeCell ref="O82:Q83"/>
    <mergeCell ref="C84:E84"/>
    <mergeCell ref="F84:H84"/>
    <mergeCell ref="I84:K84"/>
    <mergeCell ref="L84:N84"/>
    <mergeCell ref="O84:Q84"/>
  </mergeCells>
  <phoneticPr fontId="57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BBEC0412-1BA5-437E-BD4C-57D2472687B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2026-01-29T14:03:24Z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