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updateLinks="never" defaultThemeVersion="124226"/>
  <xr:revisionPtr revIDLastSave="0" documentId="13_ncr:1_{5B91F97A-6061-4F28-A138-388132959046}" xr6:coauthVersionLast="47" xr6:coauthVersionMax="47" xr10:uidLastSave="{00000000-0000-0000-0000-000000000000}"/>
  <bookViews>
    <workbookView xWindow="-120" yWindow="-120" windowWidth="29040" windowHeight="15840" tabRatio="819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23" r:id="rId4"/>
    <sheet name="2. Dane ogólne" sheetId="25" r:id="rId5"/>
    <sheet name="3. Umowy OT" sheetId="8" r:id="rId6"/>
    <sheet name="4. Podróżni OT" sheetId="20" r:id="rId7"/>
    <sheet name="podsumowanie" sheetId="22" state="hidden" r:id="rId8"/>
    <sheet name="5. Umowy PUNPUT" sheetId="24" r:id="rId9"/>
    <sheet name="6. Podróżni PUNPUT" sheetId="19" r:id="rId10"/>
    <sheet name="7. Liczba umów na miesiąc" sheetId="28" r:id="rId11"/>
    <sheet name="8. Niewypłacalności" sheetId="13" r:id="rId12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localSheetId="8" hidden="1">#REF!</definedName>
    <definedName name="_AMO_SingleObject_214935716_ROM_F0.SEC2.Gmap_1.SEC1.HDR.TXT1" localSheetId="9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localSheetId="8" hidden="1">#REF!</definedName>
    <definedName name="_AMO_SingleObject_287145860__A1" localSheetId="9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localSheetId="8" hidden="1">#REF!</definedName>
    <definedName name="_AMO_SingleObject_455945871__A1" localSheetId="9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deklaracji'!$A$1:$N$40</definedName>
    <definedName name="_xlnm.Print_Area" localSheetId="4">'2. Dane ogólne'!$A$1:$Q$21</definedName>
    <definedName name="_xlnm.Print_Area" localSheetId="10">'7. Liczba umów na miesiąc'!$A$1:$Y$48</definedName>
    <definedName name="_xlnm.Print_Area" localSheetId="11">'8. Niewypłacalności'!$A$1:$R$54</definedName>
    <definedName name="_xlnm.Print_Area" localSheetId="2">'Nota metodyczna'!$B$1:$B$32</definedName>
    <definedName name="_xlnm.Print_Area" localSheetId="1">'Spis treści'!$A$1:$E$25</definedName>
    <definedName name="_xlnm.Print_Area" localSheetId="0">'Strona tytułowa'!$D$4:$D$16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23" l="1"/>
  <c r="G10" i="23"/>
  <c r="G11" i="23"/>
  <c r="G12" i="23"/>
  <c r="G13" i="23"/>
  <c r="G8" i="23"/>
  <c r="M43" i="28" l="1"/>
  <c r="H19" i="25"/>
  <c r="H18" i="25"/>
  <c r="M25" i="28" l="1"/>
  <c r="L25" i="28"/>
  <c r="K25" i="28"/>
  <c r="J25" i="28"/>
  <c r="I25" i="28"/>
  <c r="H25" i="28"/>
  <c r="G25" i="28"/>
  <c r="F25" i="28"/>
  <c r="E25" i="28"/>
  <c r="D25" i="28"/>
  <c r="C25" i="28"/>
  <c r="B25" i="28"/>
  <c r="M26" i="28"/>
  <c r="M39" i="28" s="1"/>
  <c r="L26" i="28"/>
  <c r="L39" i="28" s="1"/>
  <c r="K26" i="28"/>
  <c r="K39" i="28" s="1"/>
  <c r="J26" i="28"/>
  <c r="J39" i="28" s="1"/>
  <c r="I26" i="28"/>
  <c r="I39" i="28" s="1"/>
  <c r="H26" i="28"/>
  <c r="H39" i="28" s="1"/>
  <c r="G26" i="28"/>
  <c r="G39" i="28" s="1"/>
  <c r="F26" i="28"/>
  <c r="F39" i="28" s="1"/>
  <c r="E26" i="28"/>
  <c r="E39" i="28" s="1"/>
  <c r="D26" i="28"/>
  <c r="D39" i="28" s="1"/>
  <c r="C26" i="28"/>
  <c r="C39" i="28" s="1"/>
  <c r="B26" i="28"/>
  <c r="B39" i="28" s="1"/>
  <c r="F27" i="19"/>
  <c r="F26" i="19"/>
  <c r="F25" i="19"/>
  <c r="F24" i="19"/>
  <c r="F23" i="19"/>
  <c r="F28" i="24"/>
  <c r="F27" i="24"/>
  <c r="F26" i="24"/>
  <c r="F25" i="24"/>
  <c r="F24" i="24"/>
  <c r="F30" i="20"/>
  <c r="F29" i="20"/>
  <c r="F28" i="20"/>
  <c r="F27" i="20"/>
  <c r="F26" i="20"/>
  <c r="F25" i="20"/>
  <c r="F25" i="8"/>
  <c r="F26" i="8"/>
  <c r="F27" i="8"/>
  <c r="F28" i="8"/>
  <c r="F29" i="8"/>
  <c r="F30" i="8"/>
  <c r="S19" i="25" l="1"/>
  <c r="S18" i="25"/>
  <c r="R19" i="25"/>
  <c r="Q19" i="25"/>
  <c r="P19" i="25"/>
  <c r="O19" i="25"/>
  <c r="R18" i="25"/>
  <c r="Q18" i="25"/>
  <c r="P18" i="25"/>
  <c r="O18" i="25"/>
  <c r="C19" i="25"/>
  <c r="G19" i="25" l="1"/>
  <c r="F19" i="25"/>
  <c r="E19" i="25"/>
  <c r="D19" i="25"/>
  <c r="G18" i="25"/>
  <c r="F18" i="25"/>
  <c r="E18" i="25"/>
  <c r="D18" i="25"/>
  <c r="C18" i="25"/>
  <c r="C27" i="28" l="1"/>
  <c r="D27" i="28"/>
  <c r="E27" i="28"/>
  <c r="F27" i="28"/>
  <c r="G27" i="28"/>
  <c r="H27" i="28"/>
  <c r="I27" i="28"/>
  <c r="J27" i="28"/>
  <c r="K27" i="28"/>
  <c r="L27" i="28"/>
  <c r="M27" i="28"/>
  <c r="C28" i="28"/>
  <c r="D28" i="28"/>
  <c r="E28" i="28"/>
  <c r="F28" i="28"/>
  <c r="G28" i="28"/>
  <c r="H28" i="28"/>
  <c r="I28" i="28"/>
  <c r="J28" i="28"/>
  <c r="K28" i="28"/>
  <c r="L28" i="28"/>
  <c r="M28" i="28"/>
  <c r="C29" i="28"/>
  <c r="D29" i="28"/>
  <c r="E29" i="28"/>
  <c r="F29" i="28"/>
  <c r="G29" i="28"/>
  <c r="H29" i="28"/>
  <c r="I29" i="28"/>
  <c r="J29" i="28"/>
  <c r="K29" i="28"/>
  <c r="L29" i="28"/>
  <c r="M29" i="28"/>
  <c r="C30" i="28"/>
  <c r="D30" i="28"/>
  <c r="E30" i="28"/>
  <c r="F30" i="28"/>
  <c r="G30" i="28"/>
  <c r="H30" i="28"/>
  <c r="I30" i="28"/>
  <c r="J30" i="28"/>
  <c r="K30" i="28"/>
  <c r="L30" i="28"/>
  <c r="M30" i="28"/>
  <c r="B27" i="28"/>
  <c r="B28" i="28"/>
  <c r="B29" i="28"/>
  <c r="B30" i="28"/>
  <c r="J26" i="19"/>
  <c r="J27" i="19"/>
  <c r="J25" i="19"/>
  <c r="J24" i="19"/>
  <c r="J23" i="19"/>
  <c r="G23" i="19"/>
  <c r="H23" i="19"/>
  <c r="I23" i="19"/>
  <c r="G24" i="19"/>
  <c r="H24" i="19"/>
  <c r="I24" i="19"/>
  <c r="G25" i="19"/>
  <c r="H25" i="19"/>
  <c r="I25" i="19"/>
  <c r="G26" i="19"/>
  <c r="H26" i="19"/>
  <c r="I26" i="19"/>
  <c r="G27" i="19"/>
  <c r="H27" i="19"/>
  <c r="I27" i="19"/>
  <c r="E27" i="19"/>
  <c r="E26" i="19"/>
  <c r="E25" i="19"/>
  <c r="E24" i="19"/>
  <c r="E23" i="19"/>
  <c r="I28" i="24" l="1"/>
  <c r="H28" i="24"/>
  <c r="G28" i="24"/>
  <c r="E28" i="24"/>
  <c r="I27" i="24"/>
  <c r="H27" i="24"/>
  <c r="G27" i="24"/>
  <c r="E27" i="24"/>
  <c r="I26" i="24"/>
  <c r="H26" i="24"/>
  <c r="G26" i="24"/>
  <c r="E26" i="24"/>
  <c r="I25" i="24"/>
  <c r="H25" i="24"/>
  <c r="G25" i="24"/>
  <c r="E25" i="24"/>
  <c r="J28" i="24"/>
  <c r="J27" i="24"/>
  <c r="J26" i="24"/>
  <c r="J25" i="24"/>
  <c r="J24" i="24"/>
  <c r="I24" i="24"/>
  <c r="H24" i="24"/>
  <c r="G24" i="24"/>
  <c r="E24" i="24"/>
  <c r="J30" i="20"/>
  <c r="J29" i="20"/>
  <c r="J28" i="20"/>
  <c r="J27" i="20"/>
  <c r="J26" i="20"/>
  <c r="J25" i="20"/>
  <c r="G25" i="20"/>
  <c r="H25" i="20"/>
  <c r="I25" i="20"/>
  <c r="G26" i="20"/>
  <c r="H26" i="20"/>
  <c r="I26" i="20"/>
  <c r="G27" i="20"/>
  <c r="H27" i="20"/>
  <c r="I27" i="20"/>
  <c r="G28" i="20"/>
  <c r="H28" i="20"/>
  <c r="I28" i="20"/>
  <c r="G29" i="20"/>
  <c r="H29" i="20"/>
  <c r="I29" i="20"/>
  <c r="G30" i="20"/>
  <c r="H30" i="20"/>
  <c r="I30" i="20"/>
  <c r="E30" i="20"/>
  <c r="E29" i="20"/>
  <c r="E28" i="20"/>
  <c r="E27" i="20"/>
  <c r="E26" i="20"/>
  <c r="E25" i="20"/>
  <c r="J26" i="8"/>
  <c r="J27" i="8"/>
  <c r="J28" i="8"/>
  <c r="J29" i="8"/>
  <c r="J30" i="8"/>
  <c r="G25" i="8"/>
  <c r="H25" i="8"/>
  <c r="I25" i="8"/>
  <c r="G26" i="8"/>
  <c r="H26" i="8"/>
  <c r="I26" i="8"/>
  <c r="G27" i="8"/>
  <c r="H27" i="8"/>
  <c r="I27" i="8"/>
  <c r="G28" i="8"/>
  <c r="H28" i="8"/>
  <c r="I28" i="8"/>
  <c r="G29" i="8"/>
  <c r="H29" i="8"/>
  <c r="I29" i="8"/>
  <c r="G30" i="8"/>
  <c r="H30" i="8"/>
  <c r="I30" i="8"/>
  <c r="E30" i="8"/>
  <c r="E29" i="8"/>
  <c r="E28" i="8"/>
  <c r="E27" i="8"/>
  <c r="E26" i="8"/>
  <c r="J25" i="8"/>
  <c r="E25" i="8"/>
  <c r="J24" i="8"/>
  <c r="I24" i="8"/>
  <c r="H24" i="8"/>
  <c r="G24" i="8"/>
  <c r="E24" i="8"/>
  <c r="N18" i="25" l="1"/>
  <c r="N19" i="25"/>
  <c r="S17" i="25"/>
  <c r="R17" i="25"/>
  <c r="Q17" i="25"/>
  <c r="P17" i="25"/>
  <c r="N17" i="25"/>
  <c r="B43" i="28"/>
  <c r="C43" i="28"/>
  <c r="D43" i="28"/>
  <c r="E43" i="28"/>
  <c r="F43" i="28"/>
  <c r="G43" i="28"/>
  <c r="H43" i="28"/>
  <c r="I43" i="28"/>
  <c r="J43" i="28"/>
  <c r="K43" i="28"/>
  <c r="L43" i="28"/>
  <c r="B42" i="28"/>
  <c r="C42" i="28"/>
  <c r="D42" i="28"/>
  <c r="E42" i="28"/>
  <c r="F42" i="28"/>
  <c r="G42" i="28"/>
  <c r="H42" i="28"/>
  <c r="I42" i="28"/>
  <c r="J42" i="28"/>
  <c r="K42" i="28"/>
  <c r="L42" i="28"/>
  <c r="M42" i="28"/>
  <c r="B41" i="28"/>
  <c r="C41" i="28"/>
  <c r="D41" i="28"/>
  <c r="E41" i="28"/>
  <c r="F41" i="28"/>
  <c r="G41" i="28"/>
  <c r="H41" i="28"/>
  <c r="I41" i="28"/>
  <c r="J41" i="28"/>
  <c r="K41" i="28"/>
  <c r="L41" i="28"/>
  <c r="M41" i="28"/>
  <c r="B40" i="28"/>
  <c r="C40" i="28"/>
  <c r="D40" i="28"/>
  <c r="E40" i="28"/>
  <c r="F40" i="28"/>
  <c r="G40" i="28"/>
  <c r="H40" i="28"/>
  <c r="I40" i="28"/>
  <c r="J40" i="28"/>
  <c r="K40" i="28"/>
  <c r="L40" i="28"/>
  <c r="M40" i="28"/>
  <c r="C38" i="28"/>
  <c r="D38" i="28"/>
  <c r="E38" i="28"/>
  <c r="F38" i="28"/>
  <c r="G38" i="28"/>
  <c r="H38" i="28"/>
  <c r="I38" i="28"/>
  <c r="J38" i="28"/>
  <c r="K38" i="28"/>
  <c r="L38" i="28"/>
  <c r="M38" i="28"/>
  <c r="L24" i="23" l="1"/>
  <c r="L25" i="23"/>
  <c r="L26" i="23"/>
  <c r="B38" i="28"/>
  <c r="F19" i="23" l="1"/>
  <c r="E19" i="23"/>
  <c r="D19" i="23" l="1"/>
  <c r="D18" i="23"/>
  <c r="E18" i="23"/>
  <c r="D17" i="23"/>
  <c r="E17" i="23"/>
  <c r="F17" i="23"/>
  <c r="F18" i="23"/>
  <c r="F16" i="23"/>
  <c r="E16" i="23"/>
  <c r="D16" i="23"/>
  <c r="K26" i="23"/>
  <c r="J26" i="23"/>
  <c r="I26" i="23"/>
  <c r="K25" i="23"/>
  <c r="J25" i="23"/>
  <c r="K24" i="23"/>
  <c r="J24" i="23"/>
  <c r="D18" i="22" l="1"/>
  <c r="D17" i="22"/>
  <c r="C18" i="22"/>
  <c r="C17" i="22"/>
  <c r="C20" i="22" s="1"/>
  <c r="B18" i="22"/>
  <c r="B17" i="22"/>
  <c r="B20" i="22" s="1"/>
  <c r="D4" i="22"/>
  <c r="D3" i="22"/>
  <c r="C4" i="22"/>
  <c r="C3" i="22"/>
  <c r="B4" i="22"/>
  <c r="B3" i="22"/>
  <c r="D24" i="22" l="1"/>
  <c r="D27" i="22"/>
  <c r="C24" i="22"/>
  <c r="D19" i="22"/>
  <c r="C19" i="22"/>
  <c r="D13" i="22"/>
  <c r="D20" i="22"/>
  <c r="B19" i="22"/>
  <c r="B21" i="22" s="1"/>
  <c r="D5" i="22"/>
  <c r="C5" i="22"/>
  <c r="B5" i="22"/>
  <c r="U63" i="22"/>
  <c r="W63" i="22"/>
  <c r="V61" i="22"/>
  <c r="W61" i="22"/>
  <c r="U61" i="22"/>
  <c r="U32" i="22"/>
  <c r="U45" i="22" s="1"/>
  <c r="U33" i="22"/>
  <c r="U46" i="22" s="1"/>
  <c r="U34" i="22"/>
  <c r="U47" i="22" s="1"/>
  <c r="U35" i="22"/>
  <c r="U36" i="22"/>
  <c r="U49" i="22" s="1"/>
  <c r="V32" i="22"/>
  <c r="V33" i="22"/>
  <c r="V46" i="22" s="1"/>
  <c r="V34" i="22"/>
  <c r="V47" i="22" s="1"/>
  <c r="V35" i="22"/>
  <c r="V48" i="22" s="1"/>
  <c r="V36" i="22"/>
  <c r="V49" i="22" s="1"/>
  <c r="V31" i="22"/>
  <c r="W32" i="22"/>
  <c r="W45" i="22" s="1"/>
  <c r="W33" i="22"/>
  <c r="W46" i="22" s="1"/>
  <c r="W34" i="22"/>
  <c r="W35" i="22"/>
  <c r="W36" i="22"/>
  <c r="W49" i="22" s="1"/>
  <c r="W31" i="22"/>
  <c r="U31" i="22"/>
  <c r="B6" i="22"/>
  <c r="C6" i="22"/>
  <c r="D6" i="22"/>
  <c r="V38" i="22" l="1"/>
  <c r="D28" i="22"/>
  <c r="C25" i="22"/>
  <c r="D25" i="22"/>
  <c r="C21" i="22"/>
  <c r="D21" i="22"/>
  <c r="C7" i="22"/>
  <c r="C11" i="22"/>
  <c r="D7" i="22"/>
  <c r="D11" i="22"/>
  <c r="D14" i="22"/>
  <c r="B7" i="22"/>
  <c r="W64" i="22"/>
  <c r="U64" i="22"/>
  <c r="V37" i="22"/>
  <c r="U37" i="22"/>
  <c r="U38" i="22" s="1"/>
  <c r="W37" i="22"/>
  <c r="W38" i="22" s="1"/>
  <c r="W48" i="22"/>
  <c r="U44" i="22"/>
  <c r="U48" i="22"/>
  <c r="V45" i="22"/>
  <c r="W44" i="22"/>
  <c r="W47" i="22"/>
  <c r="V44" i="22"/>
  <c r="C10" i="22"/>
  <c r="D10" i="22"/>
  <c r="Z35" i="22" l="1"/>
  <c r="X35" i="22"/>
  <c r="W50" i="22"/>
  <c r="Y32" i="22"/>
  <c r="Y34" i="22"/>
  <c r="Y31" i="22"/>
  <c r="Y33" i="22"/>
  <c r="Y36" i="22"/>
  <c r="Y35" i="22"/>
  <c r="Z31" i="22"/>
  <c r="Z32" i="22"/>
  <c r="Z34" i="22"/>
  <c r="Z36" i="22"/>
  <c r="Z33" i="22"/>
  <c r="X31" i="22"/>
  <c r="X36" i="22"/>
  <c r="X34" i="22"/>
  <c r="X33" i="22"/>
  <c r="X32" i="22"/>
  <c r="U50" i="22"/>
  <c r="V50" i="22"/>
  <c r="Z44" i="22" l="1"/>
  <c r="Z58" i="22"/>
  <c r="Z61" i="22"/>
  <c r="Z55" i="22"/>
  <c r="Z59" i="22"/>
  <c r="Z57" i="22"/>
  <c r="Z60" i="22"/>
  <c r="Z56" i="22"/>
  <c r="Z46" i="22"/>
  <c r="Z45" i="22"/>
  <c r="Y45" i="22"/>
  <c r="Y56" i="22"/>
  <c r="Y55" i="22"/>
  <c r="Y57" i="22"/>
  <c r="Y60" i="22"/>
  <c r="Y58" i="22"/>
  <c r="Y59" i="22"/>
  <c r="Y61" i="22"/>
  <c r="Z48" i="22"/>
  <c r="X56" i="22"/>
  <c r="X59" i="22"/>
  <c r="X57" i="22"/>
  <c r="X60" i="22"/>
  <c r="X55" i="22"/>
  <c r="X58" i="22"/>
  <c r="X61" i="22"/>
  <c r="Z49" i="22"/>
  <c r="Z47" i="22"/>
  <c r="X45" i="22"/>
  <c r="X49" i="22"/>
  <c r="X47" i="22"/>
  <c r="X46" i="22"/>
  <c r="Y48" i="22"/>
  <c r="Y49" i="22"/>
  <c r="Y46" i="22"/>
  <c r="Y47" i="22"/>
  <c r="X44" i="22"/>
  <c r="Y44" i="22"/>
  <c r="X48" i="22"/>
</calcChain>
</file>

<file path=xl/sharedStrings.xml><?xml version="1.0" encoding="utf-8"?>
<sst xmlns="http://schemas.openxmlformats.org/spreadsheetml/2006/main" count="531" uniqueCount="251">
  <si>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</si>
  <si>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</si>
  <si>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</si>
  <si>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</si>
  <si>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</si>
  <si>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</si>
  <si>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</si>
  <si>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</si>
  <si>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</si>
  <si>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</si>
  <si>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</si>
  <si>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</si>
  <si>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</si>
  <si>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</si>
  <si>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</si>
  <si>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</si>
  <si>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</si>
  <si>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</si>
  <si>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</si>
  <si>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</si>
  <si>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</si>
  <si>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</si>
  <si>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</si>
  <si>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</si>
  <si>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</si>
  <si>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</si>
  <si>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</si>
  <si>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</si>
  <si>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</si>
  <si>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</si>
  <si>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</si>
  <si>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</si>
  <si>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</si>
  <si>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</si>
  <si>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</si>
  <si>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</si>
  <si>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</si>
  <si>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</si>
  <si>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</si>
  <si>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</si>
  <si>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</si>
  <si>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</si>
  <si>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</si>
  <si>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</si>
  <si>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</si>
  <si>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</si>
  <si>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</si>
  <si>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</si>
  <si>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</si>
  <si>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</si>
  <si>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</si>
  <si>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</si>
  <si>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</si>
  <si>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</si>
  <si>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</si>
  <si>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</si>
  <si>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</si>
  <si>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</si>
  <si>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</si>
  <si>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</si>
  <si>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</si>
  <si>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</si>
  <si>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</si>
  <si>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</si>
  <si>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</si>
  <si>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</si>
  <si>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</si>
  <si>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</si>
  <si>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</si>
  <si>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</si>
  <si>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</si>
  <si>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</si>
  <si>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</si>
  <si>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</si>
  <si>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Q4 2018</t>
  </si>
  <si>
    <t>Tabela 5.1. Łączna liczba umów w podziale na miesiące</t>
  </si>
  <si>
    <t>Tabela 1.1. Liczba deklaracji złożonych za poszczególne kwartały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</si>
  <si>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</si>
  <si>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</si>
  <si>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</si>
  <si>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</si>
  <si>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</si>
  <si>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</si>
  <si>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</si>
  <si>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</si>
  <si>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</si>
  <si>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</si>
  <si>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</si>
  <si>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</si>
  <si>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</si>
  <si>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</si>
  <si>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</si>
  <si>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</si>
  <si>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</si>
  <si>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</si>
  <si>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</si>
  <si>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</si>
  <si>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</si>
  <si>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</si>
  <si>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</si>
  <si>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</si>
  <si>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</si>
  <si>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</si>
  <si>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</si>
  <si>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</si>
  <si>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</si>
  <si>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</si>
  <si>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</si>
  <si>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</si>
  <si>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</si>
  <si>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</si>
  <si>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</si>
  <si>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</si>
  <si>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</si>
  <si>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</si>
  <si>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</si>
  <si>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</si>
  <si>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</si>
  <si>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</si>
  <si>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</si>
  <si>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</si>
  <si>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</si>
  <si>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</si>
  <si>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</si>
  <si>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</si>
  <si>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</si>
  <si>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</si>
  <si>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</si>
  <si>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</si>
  <si>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</si>
  <si>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</si>
  <si>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</si>
  <si>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</si>
  <si>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 xml:space="preserve">TOURASIA POLSKA SPÓŁKA AKCYJNA </t>
  </si>
  <si>
    <t>kwiecień 2020</t>
  </si>
  <si>
    <t>607 800 PLN</t>
  </si>
  <si>
    <t>Q1 2020</t>
  </si>
  <si>
    <t>Q2 2020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</si>
  <si>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</si>
  <si>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</si>
  <si>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</si>
  <si>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</si>
  <si>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</si>
  <si>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</si>
  <si>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</si>
  <si>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</si>
  <si>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</si>
  <si>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</si>
  <si>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</si>
  <si>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</si>
  <si>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</si>
  <si>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</si>
  <si>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</si>
  <si>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</si>
  <si>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</si>
  <si>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</si>
  <si>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</si>
  <si>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</si>
  <si>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</si>
  <si>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</si>
  <si>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</si>
  <si>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BAJA TEAM Jarosław Lewiński</t>
  </si>
  <si>
    <t>styczeń 2021</t>
  </si>
  <si>
    <t>322 620 PLN</t>
  </si>
  <si>
    <t>Trend 2020</t>
  </si>
  <si>
    <t>Q2 2021</t>
  </si>
  <si>
    <t>świętokrzyskie</t>
  </si>
  <si>
    <t>maj 2021</t>
  </si>
  <si>
    <t>Q3 2021</t>
  </si>
  <si>
    <t>375 309 PLN</t>
  </si>
  <si>
    <t>listopad 2021</t>
  </si>
  <si>
    <t>840 000 PLN</t>
  </si>
  <si>
    <t>280 000 PLN</t>
  </si>
  <si>
    <t>wrzesień 2021</t>
  </si>
  <si>
    <t>październik 2021</t>
  </si>
  <si>
    <t>Q4 2021</t>
  </si>
  <si>
    <t>Fundacja Harcerstwa Centrum Wychowania Morskiego ZHP</t>
  </si>
  <si>
    <t>191 037 PLN</t>
  </si>
  <si>
    <t>810 000 PLN</t>
  </si>
  <si>
    <t>opolskie</t>
  </si>
  <si>
    <t>grudzień 2021</t>
  </si>
  <si>
    <t>48 000 PLN</t>
  </si>
  <si>
    <t>DAPIK Sp. z o.o.</t>
  </si>
  <si>
    <t>LICZBA KLIENTÓW</t>
  </si>
  <si>
    <t>OT</t>
  </si>
  <si>
    <t>razem</t>
  </si>
  <si>
    <t>zmiana</t>
  </si>
  <si>
    <t>21/20</t>
  </si>
  <si>
    <t>20/19</t>
  </si>
  <si>
    <t>19/18</t>
  </si>
  <si>
    <t>LICZBA umów (zawarte-korekty)</t>
  </si>
  <si>
    <t>21/19</t>
  </si>
  <si>
    <t>korekta</t>
  </si>
  <si>
    <t>z zawartych</t>
  </si>
  <si>
    <t>tych co wyjechali</t>
  </si>
  <si>
    <t>Trend 2021</t>
  </si>
  <si>
    <t>119 198 PLN</t>
  </si>
  <si>
    <t>styczeń 2022</t>
  </si>
  <si>
    <t>INTER BLOCK LTD sp. z o.o.</t>
  </si>
  <si>
    <t xml:space="preserve"> Biuro Podróży Gold Tour sp. z o.o.</t>
  </si>
  <si>
    <t>Biuro Podróży "Mistral" sp. z o.o.</t>
  </si>
  <si>
    <t>Przedsiębiorstwo Turystyczno Handlowe "Janter" sp. z o.o.</t>
  </si>
  <si>
    <t>Grupa TUR-MEDIA sp. z o.o.</t>
  </si>
  <si>
    <t>Mouzenidis Travel sp. z o.o.</t>
  </si>
  <si>
    <t>Trend 2022</t>
  </si>
  <si>
    <t>SILESIAADDICT SPÓŁKA Z OGRANICZONĄ ODPOWIEDZIALNOŚCIĄ</t>
  </si>
  <si>
    <t>wrzesień 2022</t>
  </si>
  <si>
    <t>Wysokość zabezpieczenia</t>
  </si>
  <si>
    <t>2. Dane ogólne</t>
  </si>
  <si>
    <t>3. Umowy OT</t>
  </si>
  <si>
    <t>8. Niewypłacalności</t>
  </si>
  <si>
    <t>7. Liczba umów w podziale na miesiące</t>
  </si>
  <si>
    <t>6. Podróżni PUNPUT</t>
  </si>
  <si>
    <t>5. Umowy PUNPUT</t>
  </si>
  <si>
    <t>4. Podróżni OT</t>
  </si>
  <si>
    <t>Umowy</t>
  </si>
  <si>
    <t>Podróżni</t>
  </si>
  <si>
    <t>Tabela 7.1. Łączna liczba umów w podziale na miesiące</t>
  </si>
  <si>
    <t>Tabela 8.1. Niewypłacalności w 2017 roku</t>
  </si>
  <si>
    <t>Tabela 8.2. Niewypłacalności w 2018 roku</t>
  </si>
  <si>
    <t>Tabela 8.3. Niewypłacalności w 2019 roku</t>
  </si>
  <si>
    <t>Tabela 8.4. Niewypłacalności w 2020 roku</t>
  </si>
  <si>
    <t>Tabela 8.5. Niewypłacalności w 2021 roku</t>
  </si>
  <si>
    <t>Tabela 8.6. Niewypłacalności w 2022 roku</t>
  </si>
  <si>
    <t>Rysunek 1.1. Liczba deklaracji złożonych za poszczególne kwartały</t>
  </si>
  <si>
    <t xml:space="preserve">        Rysunek 7.2. Łączna liczba umów w podziale na miesiące</t>
  </si>
  <si>
    <t>Tabela 2.2. Liczba umów i  podróżnych PUNPUT</t>
  </si>
  <si>
    <t>Rysunek 7.1. Średnia liczba podróżnych przypadająca na jedną umowę w podziale na miesiące</t>
  </si>
  <si>
    <t>Rysunek 5.1. Liczba umów PUNPUT w podziale na działy i lata</t>
  </si>
  <si>
    <t xml:space="preserve">Tabela 5.1. Liczba umów PUNPUT w podziale na działy, lata oraz przekazane i korekta </t>
  </si>
  <si>
    <t>Rysunek 6.1. Liczba Podróżnych PUNPUT w podziale na działy i lata</t>
  </si>
  <si>
    <t>Tabela 6.1. Liczba Podróżnych PUNPUT w podziale na działy, lata oraz przekazane i korekta</t>
  </si>
  <si>
    <t>Tabela 2.1. Liczba umów i podróżnych  OT</t>
  </si>
  <si>
    <t>Rysunek 2.1. Liczba umów i podróżnych OT w podziale na lata</t>
  </si>
  <si>
    <t>Rysunek 2.2. Liczba umów i podróżnych PUNPUT w podziale na lata</t>
  </si>
  <si>
    <t>Tabela 4.1. Liczba podróżnych OT w podziale na działy, lata oraz przekazane i korekta</t>
  </si>
  <si>
    <t>Tabela 3.1. Liczba umów OT w podziale na działy, lata oraz przekazane i korekta</t>
  </si>
  <si>
    <t>Rysunek 4.1. Liczba podróżnych OT od 2019 roku w podziale na działy i lata</t>
  </si>
  <si>
    <t>Rysunek 3.1. Liczba umów OT od 2019 roku w podziale na działy i lata</t>
  </si>
  <si>
    <t>Tabela 8.7. Niewypłacalności w 2024 roku</t>
  </si>
  <si>
    <t>WAKACJE NA CYPRZE MARIUSZ MATUSZCZAK</t>
  </si>
  <si>
    <t>421 056 PLN</t>
  </si>
  <si>
    <t>czerwiec 2024</t>
  </si>
  <si>
    <t>Stajnia Nad Morzem PAULA STANGRECIAK</t>
  </si>
  <si>
    <t>kwiecień 2024</t>
  </si>
  <si>
    <t>17 544 PLN</t>
  </si>
  <si>
    <t>4. Przedstawione zestawienia przygotowane zostały według stanu bazy na dzień 26.02.2025 r.</t>
  </si>
  <si>
    <t>TAMADA TOUR SPÓŁKA Z OGRANICZONĄ ODPOWIEDZIALNOŚCIĄ</t>
  </si>
  <si>
    <t>listopad 2024</t>
  </si>
  <si>
    <t>500 000 PLN</t>
  </si>
  <si>
    <t xml:space="preserve">
BIULETYN INFORMACYJNY
TURYSTYCZNY FUNDUSZ GWARANCYJNY 
IV kwartał 2024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</si>
</sst>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\ _z_ł_-;\-* #,##0\ _z_ł_-;_-* &quot;-&quot;??\ _z_ł_-;_-@_-"/>
    <numFmt numFmtId="166" formatCode="_-* #,##0.00\ _z_ł_-;\-* #,##0.00\ _z_ł_-;_-* &quot;-&quot;??\ _z_ł_-;_-@_-"/>
    <numFmt numFmtId="167" formatCode="_(* #,##0_);_(* \(#,##0\);_(* &quot;-&quot;??_);_(@_)"/>
    <numFmt numFmtId="168" formatCode="0.0%"/>
  </numFmts>
  <fonts count="6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name val="Dialog"/>
    </font>
    <font>
      <sz val="11"/>
      <color theme="0"/>
      <name val="Dialog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 tint="0.249977111117893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name val="Czcionka tekstu podstawowego"/>
      <charset val="238"/>
    </font>
    <font>
      <sz val="11"/>
      <color theme="1"/>
      <name val="Dialog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418B3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418B37"/>
        <bgColor indexed="64"/>
      </patternFill>
    </fill>
  </fills>
  <borders count="55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theme="3"/>
      </right>
      <top style="hair">
        <color theme="3"/>
      </top>
      <bottom/>
      <diagonal/>
    </border>
    <border>
      <left style="medium">
        <color indexed="64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/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medium">
        <color indexed="64"/>
      </right>
      <top style="hair">
        <color theme="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/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88">
    <xf numFmtId="0" fontId="0" fillId="0" borderId="0"/>
    <xf numFmtId="0" fontId="34" fillId="0" borderId="0"/>
    <xf numFmtId="0" fontId="39" fillId="0" borderId="0"/>
    <xf numFmtId="0" fontId="41" fillId="0" borderId="0" applyNumberFormat="0" applyFill="0" applyBorder="0" applyAlignment="0" applyProtection="0">
      <alignment vertical="top"/>
      <protection locked="0"/>
    </xf>
    <xf numFmtId="9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0" fontId="33" fillId="0" borderId="0"/>
    <xf numFmtId="0" fontId="32" fillId="0" borderId="0"/>
    <xf numFmtId="164" fontId="52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31" fillId="0" borderId="0"/>
    <xf numFmtId="0" fontId="28" fillId="0" borderId="0"/>
    <xf numFmtId="9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9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28" fillId="0" borderId="0"/>
    <xf numFmtId="0" fontId="27" fillId="0" borderId="0"/>
    <xf numFmtId="0" fontId="52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5" fillId="0" borderId="0"/>
    <xf numFmtId="0" fontId="52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164" fontId="52" fillId="0" borderId="0" applyFont="0" applyFill="0" applyBorder="0" applyAlignment="0" applyProtection="0"/>
    <xf numFmtId="9" fontId="52" fillId="0" borderId="0" applyFont="0" applyFill="0" applyBorder="0" applyAlignment="0" applyProtection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0" fontId="9" fillId="0" borderId="0"/>
    <xf numFmtId="0" fontId="9" fillId="0" borderId="0"/>
  </cellStyleXfs>
  <cellXfs count="287">
    <xf numFmtId="0" fontId="0" fillId="0" borderId="0" xfId="0"/>
    <xf numFmtId="0" fontId="34" fillId="2" borderId="0" xfId="1" applyFill="1"/>
    <xf numFmtId="0" fontId="34" fillId="3" borderId="0" xfId="1" applyFill="1"/>
    <xf numFmtId="0" fontId="37" fillId="2" borderId="0" xfId="2" applyFont="1" applyFill="1"/>
    <xf numFmtId="0" fontId="39" fillId="2" borderId="0" xfId="2" applyFill="1"/>
    <xf numFmtId="0" fontId="40" fillId="3" borderId="0" xfId="2" applyFont="1" applyFill="1"/>
    <xf numFmtId="0" fontId="42" fillId="2" borderId="0" xfId="2" applyFont="1" applyFill="1"/>
    <xf numFmtId="0" fontId="41" fillId="2" borderId="0" xfId="3" applyFill="1" applyAlignment="1" applyProtection="1"/>
    <xf numFmtId="0" fontId="34" fillId="0" borderId="0" xfId="1"/>
    <xf numFmtId="0" fontId="38" fillId="2" borderId="0" xfId="1" applyFont="1" applyFill="1"/>
    <xf numFmtId="0" fontId="45" fillId="4" borderId="10" xfId="1" applyFont="1" applyFill="1" applyBorder="1" applyAlignment="1">
      <alignment horizontal="left" vertical="center"/>
    </xf>
    <xf numFmtId="0" fontId="49" fillId="2" borderId="0" xfId="2" applyFont="1" applyFill="1"/>
    <xf numFmtId="0" fontId="50" fillId="3" borderId="0" xfId="3" applyFont="1" applyFill="1" applyAlignment="1" applyProtection="1"/>
    <xf numFmtId="165" fontId="0" fillId="2" borderId="12" xfId="5" applyNumberFormat="1" applyFont="1" applyFill="1" applyBorder="1" applyAlignment="1">
      <alignment horizontal="center"/>
    </xf>
    <xf numFmtId="165" fontId="0" fillId="2" borderId="13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3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0" fontId="38" fillId="2" borderId="0" xfId="9" applyFont="1" applyFill="1"/>
    <xf numFmtId="0" fontId="38" fillId="2" borderId="0" xfId="12" applyFont="1" applyFill="1"/>
    <xf numFmtId="165" fontId="46" fillId="5" borderId="24" xfId="8" applyNumberFormat="1" applyFont="1" applyFill="1" applyBorder="1" applyAlignment="1">
      <alignment horizontal="center"/>
    </xf>
    <xf numFmtId="165" fontId="46" fillId="7" borderId="9" xfId="8" applyNumberFormat="1" applyFont="1" applyFill="1" applyBorder="1" applyAlignment="1">
      <alignment horizontal="center"/>
    </xf>
    <xf numFmtId="165" fontId="46" fillId="7" borderId="25" xfId="8" applyNumberFormat="1" applyFont="1" applyFill="1" applyBorder="1" applyAlignment="1">
      <alignment horizontal="center"/>
    </xf>
    <xf numFmtId="0" fontId="54" fillId="0" borderId="0" xfId="0" applyFont="1"/>
    <xf numFmtId="0" fontId="45" fillId="4" borderId="1" xfId="1" applyFont="1" applyFill="1" applyBorder="1" applyAlignment="1">
      <alignment horizontal="center" vertical="center"/>
    </xf>
    <xf numFmtId="165" fontId="0" fillId="2" borderId="14" xfId="5" applyNumberFormat="1" applyFont="1" applyFill="1" applyBorder="1" applyAlignment="1">
      <alignment horizontal="center"/>
    </xf>
    <xf numFmtId="0" fontId="36" fillId="0" borderId="0" xfId="1" applyFont="1"/>
    <xf numFmtId="0" fontId="46" fillId="0" borderId="0" xfId="1" applyFont="1"/>
    <xf numFmtId="0" fontId="53" fillId="0" borderId="0" xfId="0" applyFont="1"/>
    <xf numFmtId="0" fontId="28" fillId="2" borderId="0" xfId="21" applyFill="1"/>
    <xf numFmtId="0" fontId="43" fillId="2" borderId="0" xfId="21" applyFont="1" applyFill="1"/>
    <xf numFmtId="0" fontId="44" fillId="2" borderId="0" xfId="21" applyFont="1" applyFill="1" applyAlignment="1">
      <alignment vertical="center" wrapText="1"/>
    </xf>
    <xf numFmtId="0" fontId="47" fillId="2" borderId="0" xfId="21" applyFont="1" applyFill="1" applyAlignment="1">
      <alignment vertical="center" wrapText="1"/>
    </xf>
    <xf numFmtId="0" fontId="44" fillId="2" borderId="0" xfId="21" quotePrefix="1" applyFont="1" applyFill="1" applyAlignment="1">
      <alignment horizontal="left" vertical="center" wrapText="1"/>
    </xf>
    <xf numFmtId="0" fontId="44" fillId="2" borderId="0" xfId="21" quotePrefix="1" applyFont="1" applyFill="1" applyAlignment="1">
      <alignment vertical="center" wrapText="1"/>
    </xf>
    <xf numFmtId="0" fontId="45" fillId="4" borderId="27" xfId="12" applyFont="1" applyFill="1" applyBorder="1" applyAlignment="1">
      <alignment horizontal="center" vertical="center"/>
    </xf>
    <xf numFmtId="0" fontId="45" fillId="4" borderId="28" xfId="12" applyFont="1" applyFill="1" applyBorder="1" applyAlignment="1">
      <alignment horizontal="center" vertical="center"/>
    </xf>
    <xf numFmtId="165" fontId="34" fillId="0" borderId="0" xfId="1" applyNumberFormat="1"/>
    <xf numFmtId="165" fontId="36" fillId="0" borderId="0" xfId="1" applyNumberFormat="1" applyFont="1"/>
    <xf numFmtId="165" fontId="53" fillId="0" borderId="0" xfId="0" applyNumberFormat="1" applyFont="1"/>
    <xf numFmtId="0" fontId="53" fillId="0" borderId="0" xfId="1" applyFont="1"/>
    <xf numFmtId="165" fontId="36" fillId="0" borderId="0" xfId="1" applyNumberFormat="1" applyFont="1" applyAlignment="1">
      <alignment horizontal="right"/>
    </xf>
    <xf numFmtId="165" fontId="53" fillId="0" borderId="0" xfId="1" applyNumberFormat="1" applyFont="1"/>
    <xf numFmtId="0" fontId="45" fillId="4" borderId="32" xfId="12" applyFont="1" applyFill="1" applyBorder="1" applyAlignment="1">
      <alignment horizontal="center" vertical="center"/>
    </xf>
    <xf numFmtId="165" fontId="46" fillId="5" borderId="33" xfId="8" applyNumberFormat="1" applyFont="1" applyFill="1" applyBorder="1" applyAlignment="1">
      <alignment horizontal="center"/>
    </xf>
    <xf numFmtId="165" fontId="46" fillId="7" borderId="34" xfId="8" applyNumberFormat="1" applyFont="1" applyFill="1" applyBorder="1" applyAlignment="1">
      <alignment horizontal="center"/>
    </xf>
    <xf numFmtId="165" fontId="46" fillId="5" borderId="35" xfId="8" applyNumberFormat="1" applyFont="1" applyFill="1" applyBorder="1" applyAlignment="1">
      <alignment horizontal="center"/>
    </xf>
    <xf numFmtId="165" fontId="46" fillId="7" borderId="24" xfId="8" applyNumberFormat="1" applyFont="1" applyFill="1" applyBorder="1" applyAlignment="1">
      <alignment horizontal="center"/>
    </xf>
    <xf numFmtId="165" fontId="46" fillId="5" borderId="31" xfId="8" applyNumberFormat="1" applyFont="1" applyFill="1" applyBorder="1" applyAlignment="1">
      <alignment horizontal="center"/>
    </xf>
    <xf numFmtId="165" fontId="46" fillId="7" borderId="31" xfId="8" applyNumberFormat="1" applyFont="1" applyFill="1" applyBorder="1" applyAlignment="1">
      <alignment horizontal="center"/>
    </xf>
    <xf numFmtId="165" fontId="46" fillId="7" borderId="36" xfId="8" applyNumberFormat="1" applyFont="1" applyFill="1" applyBorder="1" applyAlignment="1">
      <alignment horizontal="center"/>
    </xf>
    <xf numFmtId="0" fontId="45" fillId="4" borderId="37" xfId="12" applyFont="1" applyFill="1" applyBorder="1" applyAlignment="1">
      <alignment horizontal="center" vertical="center"/>
    </xf>
    <xf numFmtId="165" fontId="46" fillId="5" borderId="38" xfId="8" applyNumberFormat="1" applyFont="1" applyFill="1" applyBorder="1" applyAlignment="1">
      <alignment horizontal="center"/>
    </xf>
    <xf numFmtId="165" fontId="46" fillId="7" borderId="38" xfId="8" applyNumberFormat="1" applyFont="1" applyFill="1" applyBorder="1" applyAlignment="1">
      <alignment horizontal="center"/>
    </xf>
    <xf numFmtId="165" fontId="46" fillId="7" borderId="39" xfId="8" applyNumberFormat="1" applyFont="1" applyFill="1" applyBorder="1" applyAlignment="1">
      <alignment horizontal="center"/>
    </xf>
    <xf numFmtId="0" fontId="54" fillId="0" borderId="0" xfId="1" applyFont="1"/>
    <xf numFmtId="0" fontId="18" fillId="0" borderId="0" xfId="1" applyFont="1"/>
    <xf numFmtId="165" fontId="46" fillId="7" borderId="0" xfId="8" applyNumberFormat="1" applyFont="1" applyFill="1" applyBorder="1" applyAlignment="1">
      <alignment horizontal="center"/>
    </xf>
    <xf numFmtId="165" fontId="46" fillId="5" borderId="0" xfId="8" applyNumberFormat="1" applyFont="1" applyFill="1" applyBorder="1" applyAlignment="1">
      <alignment horizontal="center"/>
    </xf>
    <xf numFmtId="165" fontId="46" fillId="7" borderId="40" xfId="8" applyNumberFormat="1" applyFont="1" applyFill="1" applyBorder="1" applyAlignment="1">
      <alignment horizontal="center"/>
    </xf>
    <xf numFmtId="0" fontId="56" fillId="0" borderId="0" xfId="0" applyFont="1" applyAlignment="1">
      <alignment horizontal="right"/>
    </xf>
    <xf numFmtId="0" fontId="57" fillId="0" borderId="0" xfId="0" applyFont="1" applyAlignment="1">
      <alignment horizontal="right"/>
    </xf>
    <xf numFmtId="9" fontId="36" fillId="2" borderId="0" xfId="82" applyFont="1" applyFill="1" applyBorder="1"/>
    <xf numFmtId="9" fontId="36" fillId="0" borderId="0" xfId="82" applyFont="1"/>
    <xf numFmtId="165" fontId="46" fillId="0" borderId="0" xfId="1" applyNumberFormat="1" applyFont="1"/>
    <xf numFmtId="165" fontId="0" fillId="0" borderId="0" xfId="0" applyNumberFormat="1"/>
    <xf numFmtId="4" fontId="34" fillId="0" borderId="0" xfId="1" applyNumberFormat="1"/>
    <xf numFmtId="166" fontId="0" fillId="0" borderId="0" xfId="0" applyNumberFormat="1"/>
    <xf numFmtId="0" fontId="53" fillId="2" borderId="0" xfId="0" applyFont="1" applyFill="1"/>
    <xf numFmtId="165" fontId="18" fillId="0" borderId="0" xfId="1" applyNumberFormat="1" applyFont="1"/>
    <xf numFmtId="9" fontId="0" fillId="0" borderId="0" xfId="82" applyFont="1"/>
    <xf numFmtId="164" fontId="0" fillId="0" borderId="0" xfId="81" applyFont="1"/>
    <xf numFmtId="167" fontId="0" fillId="0" borderId="0" xfId="81" applyNumberFormat="1" applyFont="1"/>
    <xf numFmtId="167" fontId="0" fillId="0" borderId="0" xfId="0" applyNumberFormat="1"/>
    <xf numFmtId="9" fontId="0" fillId="8" borderId="0" xfId="82" applyFont="1" applyFill="1"/>
    <xf numFmtId="0" fontId="35" fillId="0" borderId="0" xfId="0" applyFont="1" applyAlignment="1">
      <alignment horizontal="center"/>
    </xf>
    <xf numFmtId="166" fontId="35" fillId="0" borderId="0" xfId="0" applyNumberFormat="1" applyFont="1"/>
    <xf numFmtId="166" fontId="0" fillId="9" borderId="0" xfId="0" applyNumberFormat="1" applyFill="1"/>
    <xf numFmtId="168" fontId="0" fillId="0" borderId="0" xfId="82" applyNumberFormat="1" applyFont="1"/>
    <xf numFmtId="0" fontId="13" fillId="0" borderId="0" xfId="83"/>
    <xf numFmtId="0" fontId="46" fillId="0" borderId="0" xfId="83" applyFont="1"/>
    <xf numFmtId="0" fontId="38" fillId="2" borderId="0" xfId="83" applyFont="1" applyFill="1"/>
    <xf numFmtId="0" fontId="36" fillId="0" borderId="0" xfId="83" applyFont="1"/>
    <xf numFmtId="0" fontId="36" fillId="2" borderId="0" xfId="83" applyFont="1" applyFill="1"/>
    <xf numFmtId="0" fontId="45" fillId="0" borderId="0" xfId="83" applyFont="1" applyAlignment="1">
      <alignment vertical="center"/>
    </xf>
    <xf numFmtId="9" fontId="36" fillId="0" borderId="0" xfId="83" applyNumberFormat="1" applyFont="1"/>
    <xf numFmtId="9" fontId="36" fillId="0" borderId="0" xfId="85" applyFont="1" applyFill="1" applyBorder="1"/>
    <xf numFmtId="0" fontId="54" fillId="2" borderId="0" xfId="0" applyFont="1" applyFill="1"/>
    <xf numFmtId="165" fontId="0" fillId="2" borderId="46" xfId="5" applyNumberFormat="1" applyFont="1" applyFill="1" applyBorder="1" applyAlignment="1">
      <alignment horizontal="center"/>
    </xf>
    <xf numFmtId="165" fontId="0" fillId="2" borderId="47" xfId="5" applyNumberFormat="1" applyFont="1" applyFill="1" applyBorder="1" applyAlignment="1">
      <alignment horizontal="center"/>
    </xf>
    <xf numFmtId="165" fontId="0" fillId="2" borderId="48" xfId="5" applyNumberFormat="1" applyFont="1" applyFill="1" applyBorder="1" applyAlignment="1">
      <alignment horizontal="center"/>
    </xf>
    <xf numFmtId="165" fontId="0" fillId="10" borderId="48" xfId="5" applyNumberFormat="1" applyFont="1" applyFill="1" applyBorder="1" applyAlignment="1">
      <alignment horizontal="center"/>
    </xf>
    <xf numFmtId="165" fontId="0" fillId="10" borderId="47" xfId="5" applyNumberFormat="1" applyFont="1" applyFill="1" applyBorder="1" applyAlignment="1">
      <alignment horizontal="center"/>
    </xf>
    <xf numFmtId="165" fontId="0" fillId="10" borderId="49" xfId="5" applyNumberFormat="1" applyFont="1" applyFill="1" applyBorder="1" applyAlignment="1">
      <alignment horizontal="center"/>
    </xf>
    <xf numFmtId="0" fontId="45" fillId="11" borderId="16" xfId="1" applyFont="1" applyFill="1" applyBorder="1" applyAlignment="1">
      <alignment horizontal="left" vertical="center"/>
    </xf>
    <xf numFmtId="0" fontId="58" fillId="0" borderId="0" xfId="0" applyFont="1"/>
    <xf numFmtId="0" fontId="9" fillId="0" borderId="0" xfId="0" applyFont="1"/>
    <xf numFmtId="0" fontId="37" fillId="0" borderId="0" xfId="1" applyFont="1" applyAlignment="1">
      <alignment horizontal="center" vertical="center" wrapText="1"/>
    </xf>
    <xf numFmtId="0" fontId="34" fillId="11" borderId="0" xfId="1" applyFill="1"/>
    <xf numFmtId="0" fontId="9" fillId="0" borderId="0" xfId="83" applyFont="1"/>
    <xf numFmtId="3" fontId="35" fillId="0" borderId="6" xfId="83" applyNumberFormat="1" applyFont="1" applyBorder="1" applyAlignment="1">
      <alignment horizontal="center" vertical="center" wrapText="1"/>
    </xf>
    <xf numFmtId="3" fontId="35" fillId="12" borderId="6" xfId="83" applyNumberFormat="1" applyFont="1" applyFill="1" applyBorder="1" applyAlignment="1">
      <alignment horizontal="center" vertical="center" wrapText="1"/>
    </xf>
    <xf numFmtId="3" fontId="35" fillId="12" borderId="16" xfId="83" applyNumberFormat="1" applyFont="1" applyFill="1" applyBorder="1" applyAlignment="1">
      <alignment horizontal="center" vertical="center" wrapText="1"/>
    </xf>
    <xf numFmtId="3" fontId="35" fillId="0" borderId="16" xfId="84" applyNumberFormat="1" applyFont="1" applyBorder="1" applyAlignment="1">
      <alignment horizontal="center" vertical="center" wrapText="1"/>
    </xf>
    <xf numFmtId="165" fontId="0" fillId="12" borderId="47" xfId="5" applyNumberFormat="1" applyFont="1" applyFill="1" applyBorder="1" applyAlignment="1">
      <alignment horizontal="center"/>
    </xf>
    <xf numFmtId="165" fontId="0" fillId="12" borderId="48" xfId="5" applyNumberFormat="1" applyFont="1" applyFill="1" applyBorder="1" applyAlignment="1">
      <alignment horizontal="center"/>
    </xf>
    <xf numFmtId="0" fontId="9" fillId="0" borderId="0" xfId="86"/>
    <xf numFmtId="0" fontId="38" fillId="2" borderId="0" xfId="87" applyFont="1" applyFill="1"/>
    <xf numFmtId="165" fontId="46" fillId="0" borderId="41" xfId="8" applyNumberFormat="1" applyFont="1" applyFill="1" applyBorder="1" applyAlignment="1">
      <alignment horizontal="center"/>
    </xf>
    <xf numFmtId="165" fontId="46" fillId="0" borderId="42" xfId="8" applyNumberFormat="1" applyFont="1" applyFill="1" applyBorder="1" applyAlignment="1">
      <alignment horizontal="center"/>
    </xf>
    <xf numFmtId="165" fontId="46" fillId="0" borderId="24" xfId="8" applyNumberFormat="1" applyFont="1" applyFill="1" applyBorder="1" applyAlignment="1">
      <alignment horizontal="center"/>
    </xf>
    <xf numFmtId="165" fontId="46" fillId="0" borderId="44" xfId="8" applyNumberFormat="1" applyFont="1" applyFill="1" applyBorder="1" applyAlignment="1">
      <alignment horizontal="center"/>
    </xf>
    <xf numFmtId="165" fontId="46" fillId="12" borderId="9" xfId="8" applyNumberFormat="1" applyFont="1" applyFill="1" applyBorder="1" applyAlignment="1">
      <alignment horizontal="center"/>
    </xf>
    <xf numFmtId="165" fontId="46" fillId="12" borderId="43" xfId="8" applyNumberFormat="1" applyFont="1" applyFill="1" applyBorder="1" applyAlignment="1">
      <alignment horizontal="center"/>
    </xf>
    <xf numFmtId="165" fontId="46" fillId="12" borderId="25" xfId="8" applyNumberFormat="1" applyFont="1" applyFill="1" applyBorder="1" applyAlignment="1">
      <alignment horizontal="center"/>
    </xf>
    <xf numFmtId="165" fontId="46" fillId="12" borderId="45" xfId="8" applyNumberFormat="1" applyFont="1" applyFill="1" applyBorder="1" applyAlignment="1">
      <alignment horizontal="center"/>
    </xf>
    <xf numFmtId="0" fontId="45" fillId="13" borderId="52" xfId="87" applyFont="1" applyFill="1" applyBorder="1" applyAlignment="1">
      <alignment horizontal="center" vertical="center"/>
    </xf>
    <xf numFmtId="0" fontId="45" fillId="13" borderId="53" xfId="87" applyFont="1" applyFill="1" applyBorder="1" applyAlignment="1">
      <alignment horizontal="center" vertical="center"/>
    </xf>
    <xf numFmtId="0" fontId="45" fillId="13" borderId="54" xfId="87" applyFont="1" applyFill="1" applyBorder="1" applyAlignment="1">
      <alignment horizontal="center" vertical="center"/>
    </xf>
    <xf numFmtId="0" fontId="45" fillId="11" borderId="16" xfId="83" applyFont="1" applyFill="1" applyBorder="1" applyAlignment="1">
      <alignment horizontal="center" vertical="center"/>
    </xf>
    <xf numFmtId="0" fontId="8" fillId="0" borderId="0" xfId="83" applyFont="1"/>
    <xf numFmtId="0" fontId="38" fillId="0" borderId="0" xfId="83" applyFont="1" applyAlignment="1">
      <alignment vertical="center"/>
    </xf>
    <xf numFmtId="9" fontId="8" fillId="0" borderId="0" xfId="85" applyFont="1" applyFill="1" applyBorder="1"/>
    <xf numFmtId="165" fontId="0" fillId="12" borderId="49" xfId="5" applyNumberFormat="1" applyFont="1" applyFill="1" applyBorder="1" applyAlignment="1">
      <alignment horizontal="center"/>
    </xf>
    <xf numFmtId="3" fontId="26" fillId="12" borderId="6" xfId="9" applyNumberFormat="1" applyFont="1" applyFill="1" applyBorder="1" applyAlignment="1">
      <alignment horizontal="center" vertical="center" wrapText="1"/>
    </xf>
    <xf numFmtId="3" fontId="24" fillId="12" borderId="6" xfId="9" applyNumberFormat="1" applyFont="1" applyFill="1" applyBorder="1" applyAlignment="1">
      <alignment horizontal="center" vertical="center" wrapText="1"/>
    </xf>
    <xf numFmtId="3" fontId="22" fillId="12" borderId="6" xfId="9" applyNumberFormat="1" applyFont="1" applyFill="1" applyBorder="1" applyAlignment="1">
      <alignment horizontal="center" vertical="center" wrapText="1"/>
    </xf>
    <xf numFmtId="3" fontId="21" fillId="12" borderId="6" xfId="9" applyNumberFormat="1" applyFont="1" applyFill="1" applyBorder="1" applyAlignment="1">
      <alignment horizontal="center" vertical="center" wrapText="1"/>
    </xf>
    <xf numFmtId="3" fontId="16" fillId="12" borderId="6" xfId="9" applyNumberFormat="1" applyFont="1" applyFill="1" applyBorder="1" applyAlignment="1">
      <alignment horizontal="center" vertical="center" wrapText="1"/>
    </xf>
    <xf numFmtId="3" fontId="15" fillId="12" borderId="6" xfId="9" applyNumberFormat="1" applyFont="1" applyFill="1" applyBorder="1" applyAlignment="1">
      <alignment horizontal="center" vertical="center" wrapText="1"/>
    </xf>
    <xf numFmtId="3" fontId="11" fillId="12" borderId="6" xfId="9" applyNumberFormat="1" applyFont="1" applyFill="1" applyBorder="1" applyAlignment="1">
      <alignment horizontal="center" vertical="center" wrapText="1"/>
    </xf>
    <xf numFmtId="3" fontId="10" fillId="12" borderId="6" xfId="9" applyNumberFormat="1" applyFont="1" applyFill="1" applyBorder="1" applyAlignment="1">
      <alignment horizontal="center" vertical="center" wrapText="1"/>
    </xf>
    <xf numFmtId="0" fontId="44" fillId="2" borderId="0" xfId="1" applyFont="1" applyFill="1"/>
    <xf numFmtId="0" fontId="52" fillId="0" borderId="0" xfId="1" applyFont="1"/>
    <xf numFmtId="165" fontId="52" fillId="0" borderId="0" xfId="0" applyNumberFormat="1" applyFont="1"/>
    <xf numFmtId="0" fontId="34" fillId="13" borderId="0" xfId="1" applyFill="1"/>
    <xf numFmtId="0" fontId="0" fillId="0" borderId="0" xfId="0" applyAlignment="1">
      <alignment horizontal="left" indent="1"/>
    </xf>
    <xf numFmtId="0" fontId="58" fillId="0" borderId="0" xfId="0" applyFont="1" applyAlignment="1">
      <alignment horizontal="left"/>
    </xf>
    <xf numFmtId="164" fontId="7" fillId="0" borderId="0" xfId="81" applyFont="1" applyFill="1"/>
    <xf numFmtId="0" fontId="59" fillId="0" borderId="0" xfId="0" applyFont="1"/>
    <xf numFmtId="165" fontId="54" fillId="0" borderId="0" xfId="0" applyNumberFormat="1" applyFont="1"/>
    <xf numFmtId="0" fontId="6" fillId="0" borderId="0" xfId="83" applyFont="1"/>
    <xf numFmtId="0" fontId="60" fillId="0" borderId="0" xfId="83" applyFont="1"/>
    <xf numFmtId="165" fontId="46" fillId="0" borderId="0" xfId="83" applyNumberFormat="1" applyFont="1"/>
    <xf numFmtId="4" fontId="0" fillId="0" borderId="0" xfId="0" applyNumberFormat="1"/>
    <xf numFmtId="165" fontId="34" fillId="2" borderId="0" xfId="1" applyNumberFormat="1" applyFill="1"/>
    <xf numFmtId="165" fontId="36" fillId="0" borderId="0" xfId="83" applyNumberFormat="1" applyFont="1"/>
    <xf numFmtId="0" fontId="36" fillId="2" borderId="0" xfId="1" applyFont="1" applyFill="1"/>
    <xf numFmtId="0" fontId="46" fillId="2" borderId="0" xfId="1" applyFont="1" applyFill="1"/>
    <xf numFmtId="165" fontId="36" fillId="2" borderId="0" xfId="1" applyNumberFormat="1" applyFont="1" applyFill="1"/>
    <xf numFmtId="165" fontId="46" fillId="2" borderId="0" xfId="1" applyNumberFormat="1" applyFont="1" applyFill="1"/>
    <xf numFmtId="0" fontId="62" fillId="2" borderId="0" xfId="1" applyFont="1" applyFill="1"/>
    <xf numFmtId="165" fontId="53" fillId="0" borderId="0" xfId="23" applyNumberFormat="1" applyFont="1"/>
    <xf numFmtId="0" fontId="46" fillId="2" borderId="0" xfId="83" applyFont="1" applyFill="1"/>
    <xf numFmtId="0" fontId="13" fillId="2" borderId="0" xfId="83" applyFill="1"/>
    <xf numFmtId="165" fontId="13" fillId="2" borderId="0" xfId="83" applyNumberFormat="1" applyFill="1"/>
    <xf numFmtId="165" fontId="46" fillId="2" borderId="0" xfId="83" applyNumberFormat="1" applyFont="1" applyFill="1"/>
    <xf numFmtId="0" fontId="62" fillId="2" borderId="0" xfId="87" applyFont="1" applyFill="1"/>
    <xf numFmtId="0" fontId="63" fillId="0" borderId="0" xfId="0" applyFont="1" applyAlignment="1">
      <alignment horizontal="right"/>
    </xf>
    <xf numFmtId="0" fontId="0" fillId="2" borderId="0" xfId="0" applyFill="1"/>
    <xf numFmtId="0" fontId="63" fillId="2" borderId="0" xfId="0" applyFont="1" applyFill="1" applyAlignment="1">
      <alignment horizontal="right"/>
    </xf>
    <xf numFmtId="0" fontId="57" fillId="2" borderId="0" xfId="0" applyFont="1" applyFill="1" applyAlignment="1">
      <alignment horizontal="right"/>
    </xf>
    <xf numFmtId="3" fontId="3" fillId="12" borderId="6" xfId="9" applyNumberFormat="1" applyFont="1" applyFill="1" applyBorder="1" applyAlignment="1">
      <alignment horizontal="center" vertical="center" wrapText="1"/>
    </xf>
    <xf numFmtId="0" fontId="54" fillId="0" borderId="0" xfId="23" applyFont="1"/>
    <xf numFmtId="165" fontId="6" fillId="0" borderId="0" xfId="83" applyNumberFormat="1" applyFont="1"/>
    <xf numFmtId="165" fontId="54" fillId="0" borderId="0" xfId="1" applyNumberFormat="1" applyFont="1"/>
    <xf numFmtId="165" fontId="0" fillId="0" borderId="0" xfId="5" applyNumberFormat="1" applyFont="1" applyFill="1" applyBorder="1" applyAlignment="1">
      <alignment horizontal="center"/>
    </xf>
    <xf numFmtId="165" fontId="0" fillId="0" borderId="0" xfId="23" applyNumberFormat="1" applyFont="1"/>
    <xf numFmtId="0" fontId="0" fillId="2" borderId="0" xfId="23" applyFont="1" applyFill="1"/>
    <xf numFmtId="0" fontId="53" fillId="2" borderId="0" xfId="23" applyFont="1" applyFill="1"/>
    <xf numFmtId="3" fontId="53" fillId="2" borderId="0" xfId="23" applyNumberFormat="1" applyFont="1" applyFill="1"/>
    <xf numFmtId="0" fontId="59" fillId="2" borderId="0" xfId="0" applyFont="1" applyFill="1"/>
    <xf numFmtId="165" fontId="53" fillId="2" borderId="0" xfId="0" applyNumberFormat="1" applyFont="1" applyFill="1"/>
    <xf numFmtId="0" fontId="61" fillId="2" borderId="0" xfId="0" applyFont="1" applyFill="1"/>
    <xf numFmtId="164" fontId="53" fillId="2" borderId="0" xfId="81" applyFont="1" applyFill="1"/>
    <xf numFmtId="3" fontId="2" fillId="12" borderId="6" xfId="9" applyNumberFormat="1" applyFont="1" applyFill="1" applyBorder="1" applyAlignment="1">
      <alignment horizontal="center" vertical="center" wrapText="1"/>
    </xf>
    <xf numFmtId="1" fontId="46" fillId="0" borderId="0" xfId="85" applyNumberFormat="1" applyFont="1" applyFill="1" applyBorder="1"/>
    <xf numFmtId="165" fontId="13" fillId="0" borderId="0" xfId="83" applyNumberFormat="1"/>
    <xf numFmtId="0" fontId="1" fillId="0" borderId="0" xfId="83" applyFont="1"/>
    <xf numFmtId="0" fontId="45" fillId="11" borderId="16" xfId="83" applyFont="1" applyFill="1" applyBorder="1" applyAlignment="1">
      <alignment horizontal="center" vertical="center"/>
    </xf>
    <xf numFmtId="0" fontId="45" fillId="11" borderId="50" xfId="1" applyFont="1" applyFill="1" applyBorder="1" applyAlignment="1">
      <alignment horizontal="center" vertical="center"/>
    </xf>
    <xf numFmtId="0" fontId="45" fillId="11" borderId="51" xfId="1" applyFont="1" applyFill="1" applyBorder="1" applyAlignment="1">
      <alignment horizontal="center" vertical="center"/>
    </xf>
    <xf numFmtId="0" fontId="45" fillId="0" borderId="0" xfId="1" applyFont="1" applyAlignment="1">
      <alignment horizontal="center" vertical="center"/>
    </xf>
    <xf numFmtId="0" fontId="51" fillId="11" borderId="16" xfId="1" applyFont="1" applyFill="1" applyBorder="1" applyAlignment="1">
      <alignment horizontal="center" vertical="center" textRotation="90"/>
    </xf>
    <xf numFmtId="0" fontId="35" fillId="0" borderId="0" xfId="0" applyFont="1" applyAlignment="1">
      <alignment horizontal="center"/>
    </xf>
    <xf numFmtId="0" fontId="51" fillId="4" borderId="26" xfId="1" applyFont="1" applyFill="1" applyBorder="1" applyAlignment="1">
      <alignment horizontal="center" vertical="center" textRotation="90"/>
    </xf>
    <xf numFmtId="0" fontId="45" fillId="4" borderId="19" xfId="12" applyFont="1" applyFill="1" applyBorder="1" applyAlignment="1">
      <alignment horizontal="center" vertical="center"/>
    </xf>
    <xf numFmtId="0" fontId="45" fillId="4" borderId="21" xfId="12" applyFont="1" applyFill="1" applyBorder="1" applyAlignment="1">
      <alignment horizontal="center" vertical="center"/>
    </xf>
    <xf numFmtId="0" fontId="45" fillId="4" borderId="17" xfId="12" applyFont="1" applyFill="1" applyBorder="1" applyAlignment="1">
      <alignment horizontal="center" vertical="center"/>
    </xf>
    <xf numFmtId="0" fontId="45" fillId="4" borderId="20" xfId="12" applyFont="1" applyFill="1" applyBorder="1" applyAlignment="1">
      <alignment horizontal="center" vertical="center"/>
    </xf>
    <xf numFmtId="0" fontId="45" fillId="4" borderId="18" xfId="12" applyFont="1" applyFill="1" applyBorder="1" applyAlignment="1">
      <alignment horizontal="center" vertical="center"/>
    </xf>
    <xf numFmtId="0" fontId="45" fillId="4" borderId="11" xfId="12" applyFont="1" applyFill="1" applyBorder="1" applyAlignment="1">
      <alignment horizontal="center" vertical="center"/>
    </xf>
    <xf numFmtId="0" fontId="45" fillId="13" borderId="19" xfId="87" applyFont="1" applyFill="1" applyBorder="1" applyAlignment="1">
      <alignment horizontal="center" vertical="center"/>
    </xf>
    <xf numFmtId="0" fontId="45" fillId="13" borderId="21" xfId="87" applyFont="1" applyFill="1" applyBorder="1" applyAlignment="1">
      <alignment horizontal="center" vertical="center"/>
    </xf>
    <xf numFmtId="0" fontId="45" fillId="13" borderId="17" xfId="87" applyFont="1" applyFill="1" applyBorder="1" applyAlignment="1">
      <alignment horizontal="center" vertical="center"/>
    </xf>
    <xf numFmtId="0" fontId="45" fillId="13" borderId="20" xfId="87" applyFont="1" applyFill="1" applyBorder="1" applyAlignment="1">
      <alignment horizontal="center" vertical="center"/>
    </xf>
    <xf numFmtId="0" fontId="45" fillId="13" borderId="18" xfId="87" applyFont="1" applyFill="1" applyBorder="1" applyAlignment="1">
      <alignment horizontal="center" vertical="center"/>
    </xf>
    <xf numFmtId="0" fontId="45" fillId="13" borderId="11" xfId="87" applyFont="1" applyFill="1" applyBorder="1" applyAlignment="1">
      <alignment horizontal="center" vertical="center"/>
    </xf>
    <xf numFmtId="49" fontId="17" fillId="0" borderId="6" xfId="9" applyNumberFormat="1" applyFont="1" applyBorder="1" applyAlignment="1">
      <alignment horizontal="center" vertical="center" wrapText="1"/>
    </xf>
    <xf numFmtId="49" fontId="22" fillId="0" borderId="7" xfId="9" applyNumberFormat="1" applyFont="1" applyBorder="1" applyAlignment="1">
      <alignment horizontal="center" vertical="center" wrapText="1"/>
    </xf>
    <xf numFmtId="49" fontId="22" fillId="0" borderId="8" xfId="9" applyNumberFormat="1" applyFont="1" applyBorder="1" applyAlignment="1">
      <alignment horizontal="center" vertical="center" wrapText="1"/>
    </xf>
    <xf numFmtId="3" fontId="14" fillId="0" borderId="6" xfId="9" applyNumberFormat="1" applyFont="1" applyBorder="1" applyAlignment="1">
      <alignment horizontal="center" vertical="center" wrapText="1"/>
    </xf>
    <xf numFmtId="3" fontId="31" fillId="0" borderId="7" xfId="9" applyNumberFormat="1" applyBorder="1" applyAlignment="1">
      <alignment horizontal="center" vertical="center" wrapText="1"/>
    </xf>
    <xf numFmtId="3" fontId="31" fillId="0" borderId="8" xfId="9" applyNumberFormat="1" applyBorder="1" applyAlignment="1">
      <alignment horizontal="center" vertical="center" wrapText="1"/>
    </xf>
    <xf numFmtId="0" fontId="16" fillId="12" borderId="6" xfId="81" applyNumberFormat="1" applyFont="1" applyFill="1" applyBorder="1" applyAlignment="1">
      <alignment horizontal="center" vertical="center" wrapText="1"/>
    </xf>
    <xf numFmtId="0" fontId="16" fillId="12" borderId="7" xfId="81" applyNumberFormat="1" applyFont="1" applyFill="1" applyBorder="1" applyAlignment="1">
      <alignment horizontal="center" vertical="center" wrapText="1"/>
    </xf>
    <xf numFmtId="0" fontId="16" fillId="12" borderId="8" xfId="81" applyNumberFormat="1" applyFont="1" applyFill="1" applyBorder="1" applyAlignment="1">
      <alignment horizontal="center" vertical="center" wrapText="1"/>
    </xf>
    <xf numFmtId="3" fontId="15" fillId="0" borderId="6" xfId="9" applyNumberFormat="1" applyFont="1" applyBorder="1" applyAlignment="1">
      <alignment horizontal="center" vertical="center" wrapText="1"/>
    </xf>
    <xf numFmtId="3" fontId="15" fillId="12" borderId="6" xfId="9" applyNumberFormat="1" applyFont="1" applyFill="1" applyBorder="1" applyAlignment="1">
      <alignment horizontal="center" vertical="center" wrapText="1"/>
    </xf>
    <xf numFmtId="3" fontId="31" fillId="12" borderId="7" xfId="9" applyNumberFormat="1" applyFill="1" applyBorder="1" applyAlignment="1">
      <alignment horizontal="center" vertical="center" wrapText="1"/>
    </xf>
    <xf numFmtId="3" fontId="31" fillId="12" borderId="8" xfId="9" applyNumberFormat="1" applyFill="1" applyBorder="1" applyAlignment="1">
      <alignment horizontal="center" vertical="center" wrapText="1"/>
    </xf>
    <xf numFmtId="49" fontId="16" fillId="0" borderId="6" xfId="9" applyNumberFormat="1" applyFont="1" applyBorder="1" applyAlignment="1">
      <alignment horizontal="center" vertical="center" wrapText="1"/>
    </xf>
    <xf numFmtId="49" fontId="16" fillId="0" borderId="7" xfId="9" applyNumberFormat="1" applyFont="1" applyBorder="1" applyAlignment="1">
      <alignment horizontal="center" vertical="center" wrapText="1"/>
    </xf>
    <xf numFmtId="49" fontId="16" fillId="0" borderId="8" xfId="9" applyNumberFormat="1" applyFont="1" applyBorder="1" applyAlignment="1">
      <alignment horizontal="center" vertical="center" wrapText="1"/>
    </xf>
    <xf numFmtId="3" fontId="12" fillId="0" borderId="6" xfId="9" applyNumberFormat="1" applyFont="1" applyBorder="1" applyAlignment="1">
      <alignment horizontal="center" vertical="center" wrapText="1"/>
    </xf>
    <xf numFmtId="3" fontId="16" fillId="0" borderId="6" xfId="9" applyNumberFormat="1" applyFont="1" applyBorder="1" applyAlignment="1">
      <alignment horizontal="center" vertical="center" wrapText="1"/>
    </xf>
    <xf numFmtId="3" fontId="16" fillId="12" borderId="6" xfId="9" applyNumberFormat="1" applyFont="1" applyFill="1" applyBorder="1" applyAlignment="1">
      <alignment horizontal="center" vertical="center" wrapText="1"/>
    </xf>
    <xf numFmtId="0" fontId="45" fillId="11" borderId="22" xfId="9" applyFont="1" applyFill="1" applyBorder="1" applyAlignment="1">
      <alignment horizontal="center" vertical="center"/>
    </xf>
    <xf numFmtId="0" fontId="45" fillId="11" borderId="23" xfId="9" applyFont="1" applyFill="1" applyBorder="1" applyAlignment="1">
      <alignment horizontal="center" vertical="center"/>
    </xf>
    <xf numFmtId="0" fontId="45" fillId="11" borderId="1" xfId="9" applyFont="1" applyFill="1" applyBorder="1" applyAlignment="1">
      <alignment horizontal="center" vertical="center"/>
    </xf>
    <xf numFmtId="0" fontId="45" fillId="11" borderId="0" xfId="9" applyFont="1" applyFill="1" applyAlignment="1">
      <alignment horizontal="center" vertical="center"/>
    </xf>
    <xf numFmtId="0" fontId="45" fillId="11" borderId="2" xfId="9" applyFont="1" applyFill="1" applyBorder="1" applyAlignment="1">
      <alignment horizontal="center" vertical="center"/>
    </xf>
    <xf numFmtId="0" fontId="45" fillId="11" borderId="3" xfId="9" applyFont="1" applyFill="1" applyBorder="1" applyAlignment="1">
      <alignment horizontal="center" vertical="center"/>
    </xf>
    <xf numFmtId="0" fontId="45" fillId="11" borderId="4" xfId="9" applyFont="1" applyFill="1" applyBorder="1" applyAlignment="1">
      <alignment horizontal="center" vertical="center"/>
    </xf>
    <xf numFmtId="0" fontId="45" fillId="11" borderId="5" xfId="9" applyFont="1" applyFill="1" applyBorder="1" applyAlignment="1">
      <alignment horizontal="center" vertical="center"/>
    </xf>
    <xf numFmtId="0" fontId="45" fillId="11" borderId="1" xfId="9" applyFont="1" applyFill="1" applyBorder="1" applyAlignment="1">
      <alignment horizontal="center" vertical="center" wrapText="1"/>
    </xf>
    <xf numFmtId="0" fontId="45" fillId="11" borderId="0" xfId="9" applyFont="1" applyFill="1" applyAlignment="1">
      <alignment horizontal="center" vertical="center" wrapText="1"/>
    </xf>
    <xf numFmtId="0" fontId="45" fillId="11" borderId="2" xfId="9" applyFont="1" applyFill="1" applyBorder="1" applyAlignment="1">
      <alignment horizontal="center" vertical="center" wrapText="1"/>
    </xf>
    <xf numFmtId="0" fontId="45" fillId="11" borderId="3" xfId="9" applyFont="1" applyFill="1" applyBorder="1" applyAlignment="1">
      <alignment horizontal="center" vertical="center" wrapText="1"/>
    </xf>
    <xf numFmtId="0" fontId="45" fillId="11" borderId="4" xfId="9" applyFont="1" applyFill="1" applyBorder="1" applyAlignment="1">
      <alignment horizontal="center" vertical="center" wrapText="1"/>
    </xf>
    <xf numFmtId="0" fontId="45" fillId="11" borderId="5" xfId="9" applyFont="1" applyFill="1" applyBorder="1" applyAlignment="1">
      <alignment horizontal="center" vertical="center" wrapText="1"/>
    </xf>
    <xf numFmtId="49" fontId="19" fillId="0" borderId="6" xfId="9" applyNumberFormat="1" applyFont="1" applyBorder="1" applyAlignment="1">
      <alignment horizontal="center" vertical="center" wrapText="1"/>
    </xf>
    <xf numFmtId="3" fontId="19" fillId="0" borderId="6" xfId="9" applyNumberFormat="1" applyFont="1" applyBorder="1" applyAlignment="1">
      <alignment horizontal="center" vertical="center" wrapText="1"/>
    </xf>
    <xf numFmtId="0" fontId="22" fillId="12" borderId="6" xfId="81" applyNumberFormat="1" applyFont="1" applyFill="1" applyBorder="1" applyAlignment="1">
      <alignment horizontal="center" vertical="center" wrapText="1"/>
    </xf>
    <xf numFmtId="0" fontId="31" fillId="12" borderId="7" xfId="81" applyNumberFormat="1" applyFont="1" applyFill="1" applyBorder="1" applyAlignment="1">
      <alignment horizontal="center" vertical="center" wrapText="1"/>
    </xf>
    <xf numFmtId="0" fontId="31" fillId="12" borderId="8" xfId="81" applyNumberFormat="1" applyFont="1" applyFill="1" applyBorder="1" applyAlignment="1">
      <alignment horizontal="center" vertical="center" wrapText="1"/>
    </xf>
    <xf numFmtId="3" fontId="19" fillId="12" borderId="6" xfId="9" applyNumberFormat="1" applyFont="1" applyFill="1" applyBorder="1" applyAlignment="1">
      <alignment horizontal="center" vertical="center" wrapText="1"/>
    </xf>
    <xf numFmtId="0" fontId="31" fillId="12" borderId="6" xfId="81" applyNumberFormat="1" applyFont="1" applyFill="1" applyBorder="1" applyAlignment="1">
      <alignment horizontal="center" vertical="center" wrapText="1"/>
    </xf>
    <xf numFmtId="3" fontId="21" fillId="0" borderId="6" xfId="9" applyNumberFormat="1" applyFont="1" applyBorder="1" applyAlignment="1">
      <alignment horizontal="center" vertical="center" wrapText="1"/>
    </xf>
    <xf numFmtId="3" fontId="21" fillId="12" borderId="6" xfId="9" applyNumberFormat="1" applyFont="1" applyFill="1" applyBorder="1" applyAlignment="1">
      <alignment horizontal="center" vertical="center" wrapText="1"/>
    </xf>
    <xf numFmtId="49" fontId="21" fillId="0" borderId="6" xfId="9" applyNumberFormat="1" applyFont="1" applyBorder="1" applyAlignment="1">
      <alignment horizontal="center" vertical="center" wrapText="1"/>
    </xf>
    <xf numFmtId="49" fontId="26" fillId="0" borderId="7" xfId="9" applyNumberFormat="1" applyFont="1" applyBorder="1" applyAlignment="1">
      <alignment horizontal="center" vertical="center" wrapText="1"/>
    </xf>
    <xf numFmtId="49" fontId="26" fillId="0" borderId="8" xfId="9" applyNumberFormat="1" applyFont="1" applyBorder="1" applyAlignment="1">
      <alignment horizontal="center" vertical="center" wrapText="1"/>
    </xf>
    <xf numFmtId="3" fontId="26" fillId="0" borderId="6" xfId="9" applyNumberFormat="1" applyFont="1" applyBorder="1" applyAlignment="1">
      <alignment horizontal="center" vertical="center" wrapText="1"/>
    </xf>
    <xf numFmtId="3" fontId="26" fillId="12" borderId="6" xfId="9" applyNumberFormat="1" applyFont="1" applyFill="1" applyBorder="1" applyAlignment="1">
      <alignment horizontal="center" vertical="center" wrapText="1"/>
    </xf>
    <xf numFmtId="49" fontId="26" fillId="0" borderId="6" xfId="9" applyNumberFormat="1" applyFont="1" applyBorder="1" applyAlignment="1">
      <alignment horizontal="center" vertical="center" wrapText="1"/>
    </xf>
    <xf numFmtId="3" fontId="24" fillId="12" borderId="6" xfId="9" applyNumberFormat="1" applyFont="1" applyFill="1" applyBorder="1" applyAlignment="1">
      <alignment horizontal="center" vertical="center" wrapText="1"/>
    </xf>
    <xf numFmtId="49" fontId="22" fillId="0" borderId="6" xfId="9" applyNumberFormat="1" applyFont="1" applyBorder="1" applyAlignment="1">
      <alignment horizontal="center" vertical="center" wrapText="1"/>
    </xf>
    <xf numFmtId="3" fontId="23" fillId="0" borderId="6" xfId="9" applyNumberFormat="1" applyFont="1" applyBorder="1" applyAlignment="1">
      <alignment horizontal="center" vertical="center" wrapText="1"/>
    </xf>
    <xf numFmtId="49" fontId="23" fillId="0" borderId="6" xfId="9" applyNumberFormat="1" applyFont="1" applyBorder="1" applyAlignment="1">
      <alignment horizontal="center" vertical="center" wrapText="1"/>
    </xf>
    <xf numFmtId="3" fontId="24" fillId="0" borderId="6" xfId="9" applyNumberFormat="1" applyFont="1" applyBorder="1" applyAlignment="1">
      <alignment horizontal="center" vertical="center" wrapText="1"/>
    </xf>
    <xf numFmtId="49" fontId="24" fillId="0" borderId="6" xfId="9" applyNumberFormat="1" applyFont="1" applyBorder="1" applyAlignment="1">
      <alignment horizontal="center" vertical="center" wrapText="1"/>
    </xf>
    <xf numFmtId="3" fontId="31" fillId="0" borderId="6" xfId="9" applyNumberFormat="1" applyBorder="1" applyAlignment="1">
      <alignment horizontal="center" vertical="center" wrapText="1"/>
    </xf>
    <xf numFmtId="3" fontId="30" fillId="12" borderId="6" xfId="9" applyNumberFormat="1" applyFont="1" applyFill="1" applyBorder="1" applyAlignment="1">
      <alignment horizontal="center" vertical="center" wrapText="1"/>
    </xf>
    <xf numFmtId="3" fontId="29" fillId="0" borderId="6" xfId="9" applyNumberFormat="1" applyFont="1" applyBorder="1" applyAlignment="1">
      <alignment horizontal="center" vertical="center" wrapText="1"/>
    </xf>
    <xf numFmtId="49" fontId="29" fillId="0" borderId="6" xfId="9" applyNumberFormat="1" applyFont="1" applyBorder="1" applyAlignment="1">
      <alignment horizontal="center" vertical="center" wrapText="1"/>
    </xf>
    <xf numFmtId="49" fontId="29" fillId="0" borderId="7" xfId="9" applyNumberFormat="1" applyFont="1" applyBorder="1" applyAlignment="1">
      <alignment horizontal="center" vertical="center" wrapText="1"/>
    </xf>
    <xf numFmtId="49" fontId="29" fillId="0" borderId="8" xfId="9" applyNumberFormat="1" applyFont="1" applyBorder="1" applyAlignment="1">
      <alignment horizontal="center" vertical="center" wrapText="1"/>
    </xf>
    <xf numFmtId="3" fontId="22" fillId="0" borderId="6" xfId="9" applyNumberFormat="1" applyFont="1" applyBorder="1" applyAlignment="1">
      <alignment horizontal="center" vertical="center" wrapText="1"/>
    </xf>
    <xf numFmtId="3" fontId="22" fillId="12" borderId="6" xfId="9" applyNumberFormat="1" applyFont="1" applyFill="1" applyBorder="1" applyAlignment="1">
      <alignment horizontal="center" vertical="center" wrapText="1"/>
    </xf>
    <xf numFmtId="3" fontId="29" fillId="0" borderId="7" xfId="9" applyNumberFormat="1" applyFont="1" applyBorder="1" applyAlignment="1">
      <alignment horizontal="center" vertical="center" wrapText="1"/>
    </xf>
    <xf numFmtId="3" fontId="29" fillId="0" borderId="8" xfId="9" applyNumberFormat="1" applyFont="1" applyBorder="1" applyAlignment="1">
      <alignment horizontal="center" vertical="center" wrapText="1"/>
    </xf>
    <xf numFmtId="3" fontId="30" fillId="12" borderId="7" xfId="9" applyNumberFormat="1" applyFont="1" applyFill="1" applyBorder="1" applyAlignment="1">
      <alignment horizontal="center" vertical="center" wrapText="1"/>
    </xf>
    <xf numFmtId="3" fontId="30" fillId="12" borderId="8" xfId="9" applyNumberFormat="1" applyFont="1" applyFill="1" applyBorder="1" applyAlignment="1">
      <alignment horizontal="center" vertical="center" wrapText="1"/>
    </xf>
    <xf numFmtId="0" fontId="45" fillId="11" borderId="29" xfId="9" applyFont="1" applyFill="1" applyBorder="1" applyAlignment="1">
      <alignment horizontal="center" vertical="center"/>
    </xf>
    <xf numFmtId="0" fontId="45" fillId="11" borderId="30" xfId="9" applyFont="1" applyFill="1" applyBorder="1" applyAlignment="1">
      <alignment horizontal="center" vertical="center"/>
    </xf>
    <xf numFmtId="3" fontId="18" fillId="12" borderId="6" xfId="9" applyNumberFormat="1" applyFont="1" applyFill="1" applyBorder="1" applyAlignment="1">
      <alignment horizontal="center" vertical="center" wrapText="1"/>
    </xf>
    <xf numFmtId="49" fontId="18" fillId="0" borderId="6" xfId="9" applyNumberFormat="1" applyFont="1" applyBorder="1" applyAlignment="1">
      <alignment horizontal="center" vertical="center" wrapText="1"/>
    </xf>
    <xf numFmtId="3" fontId="17" fillId="0" borderId="6" xfId="9" applyNumberFormat="1" applyFont="1" applyBorder="1" applyAlignment="1">
      <alignment horizontal="center" vertical="center" wrapText="1"/>
    </xf>
    <xf numFmtId="3" fontId="17" fillId="12" borderId="6" xfId="9" applyNumberFormat="1" applyFont="1" applyFill="1" applyBorder="1" applyAlignment="1">
      <alignment horizontal="center" vertical="center" wrapText="1"/>
    </xf>
    <xf numFmtId="3" fontId="20" fillId="0" borderId="6" xfId="9" applyNumberFormat="1" applyFont="1" applyBorder="1" applyAlignment="1">
      <alignment horizontal="center" vertical="center" wrapText="1"/>
    </xf>
    <xf numFmtId="3" fontId="20" fillId="12" borderId="6" xfId="9" applyNumberFormat="1" applyFont="1" applyFill="1" applyBorder="1" applyAlignment="1">
      <alignment horizontal="center" vertical="center" wrapText="1"/>
    </xf>
    <xf numFmtId="49" fontId="20" fillId="0" borderId="6" xfId="9" applyNumberFormat="1" applyFont="1" applyBorder="1" applyAlignment="1">
      <alignment horizontal="center" vertical="center" wrapText="1"/>
    </xf>
    <xf numFmtId="3" fontId="18" fillId="0" borderId="6" xfId="9" applyNumberFormat="1" applyFont="1" applyBorder="1" applyAlignment="1">
      <alignment horizontal="center" vertical="center" wrapText="1"/>
    </xf>
    <xf numFmtId="49" fontId="12" fillId="0" borderId="6" xfId="9" applyNumberFormat="1" applyFont="1" applyBorder="1" applyAlignment="1">
      <alignment horizontal="center" vertical="center" wrapText="1"/>
    </xf>
    <xf numFmtId="3" fontId="10" fillId="0" borderId="6" xfId="9" applyNumberFormat="1" applyFont="1" applyBorder="1" applyAlignment="1">
      <alignment horizontal="center" vertical="center" wrapText="1"/>
    </xf>
    <xf numFmtId="3" fontId="10" fillId="12" borderId="6" xfId="9" applyNumberFormat="1" applyFont="1" applyFill="1" applyBorder="1" applyAlignment="1">
      <alignment horizontal="center" vertical="center" wrapText="1"/>
    </xf>
    <xf numFmtId="49" fontId="10" fillId="0" borderId="6" xfId="9" applyNumberFormat="1" applyFont="1" applyBorder="1" applyAlignment="1">
      <alignment horizontal="center" vertical="center" wrapText="1"/>
    </xf>
    <xf numFmtId="3" fontId="5" fillId="0" borderId="6" xfId="9" applyNumberFormat="1" applyFont="1" applyBorder="1" applyAlignment="1">
      <alignment horizontal="center" vertical="center" wrapText="1"/>
    </xf>
    <xf numFmtId="3" fontId="2" fillId="0" borderId="6" xfId="9" applyNumberFormat="1" applyFont="1" applyBorder="1" applyAlignment="1">
      <alignment horizontal="center" vertical="center" wrapText="1"/>
    </xf>
    <xf numFmtId="3" fontId="2" fillId="12" borderId="6" xfId="9" applyNumberFormat="1" applyFont="1" applyFill="1" applyBorder="1" applyAlignment="1">
      <alignment horizontal="center" vertical="center" wrapText="1"/>
    </xf>
    <xf numFmtId="49" fontId="2" fillId="0" borderId="6" xfId="9" applyNumberFormat="1" applyFont="1" applyBorder="1" applyAlignment="1">
      <alignment horizontal="center" vertical="center" wrapText="1"/>
    </xf>
    <xf numFmtId="3" fontId="4" fillId="0" borderId="6" xfId="9" applyNumberFormat="1" applyFont="1" applyBorder="1" applyAlignment="1">
      <alignment horizontal="center" vertical="center" wrapText="1"/>
    </xf>
    <xf numFmtId="3" fontId="4" fillId="12" borderId="6" xfId="9" applyNumberFormat="1" applyFont="1" applyFill="1" applyBorder="1" applyAlignment="1">
      <alignment horizontal="center" vertical="center" wrapText="1"/>
    </xf>
    <xf numFmtId="49" fontId="4" fillId="0" borderId="6" xfId="9" applyNumberFormat="1" applyFont="1" applyBorder="1" applyAlignment="1">
      <alignment horizontal="center" vertical="center" wrapText="1"/>
    </xf>
    <xf numFmtId="3" fontId="5" fillId="12" borderId="6" xfId="9" applyNumberFormat="1" applyFont="1" applyFill="1" applyBorder="1" applyAlignment="1">
      <alignment horizontal="center" vertical="center" wrapText="1"/>
    </xf>
    <xf numFmtId="49" fontId="5" fillId="0" borderId="6" xfId="9" applyNumberFormat="1" applyFont="1" applyBorder="1" applyAlignment="1">
      <alignment horizontal="center" vertical="center" wrapText="1"/>
    </xf>
  </cellXfs>
  <cellStyles count="88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2 5" xfId="87" xr:uid="{D9D34086-3EAA-42A9-82D4-D5835548CDC5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2 4" xfId="84" xr:uid="{4DCF23E0-2AF2-4513-B657-7B008DC7C75C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4 5" xfId="83" xr:uid="{E866D371-C8FF-4ED9-89C7-98F52BBC7E8E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4 3" xfId="86" xr:uid="{B01106BB-B023-401D-B664-3A7CD37CA01E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2 5" xfId="85" xr:uid="{8701B74F-2DC2-4E95-8A71-061D6CFE03BE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418B37"/>
      <color rgb="FF41A935"/>
      <color rgb="FF66A428"/>
      <color rgb="FF2DA330"/>
      <color rgb="FFD1DEBE"/>
      <color rgb="FFD8E4BC"/>
      <color rgb="FF9BBB59"/>
      <color rgb="FF92D050"/>
      <color rgb="FF419A36"/>
      <color rgb="FF16B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4"/>
          <c:order val="2"/>
          <c:tx>
            <c:strRef>
              <c:f>'1. Liczba deklaracji'!$B$10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3">
                <a:tint val="70000"/>
              </a:schemeClr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deklaracji'!$C$10:$F$10</c:f>
              <c:numCache>
                <c:formatCode>#,##0</c:formatCode>
                <c:ptCount val="4"/>
                <c:pt idx="0">
                  <c:v>10933</c:v>
                </c:pt>
                <c:pt idx="1">
                  <c:v>11147</c:v>
                </c:pt>
                <c:pt idx="2">
                  <c:v>11669</c:v>
                </c:pt>
                <c:pt idx="3">
                  <c:v>11588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5CE-4615-853F-259DC6596814}"/>
            </c:ext>
          </c:extLst>
        </c:ser>
        <c:ser>
          <c:idx val="2"/>
          <c:order val="3"/>
          <c:tx>
            <c:strRef>
              <c:f>'1. Liczba deklaracji'!$B$11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deklaracji'!$C$11:$F$11</c:f>
              <c:numCache>
                <c:formatCode>#,##0</c:formatCode>
                <c:ptCount val="4"/>
                <c:pt idx="0">
                  <c:v>11636</c:v>
                </c:pt>
                <c:pt idx="1">
                  <c:v>12019</c:v>
                </c:pt>
                <c:pt idx="2">
                  <c:v>12194</c:v>
                </c:pt>
                <c:pt idx="3">
                  <c:v>12186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CE-4615-853F-259DC6596814}"/>
            </c:ext>
          </c:extLst>
        </c:ser>
        <c:ser>
          <c:idx val="3"/>
          <c:order val="4"/>
          <c:tx>
            <c:strRef>
              <c:f>'1. Liczba deklaracji'!$B$12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deklaracji'!$C$12:$F$12</c:f>
              <c:numCache>
                <c:formatCode>#,##0</c:formatCode>
                <c:ptCount val="4"/>
                <c:pt idx="0">
                  <c:v>12400</c:v>
                </c:pt>
                <c:pt idx="1">
                  <c:v>12897</c:v>
                </c:pt>
                <c:pt idx="2">
                  <c:v>13126</c:v>
                </c:pt>
                <c:pt idx="3">
                  <c:v>13107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CE-4615-853F-259DC6596814}"/>
            </c:ext>
          </c:extLst>
        </c:ser>
        <c:ser>
          <c:idx val="5"/>
          <c:order val="5"/>
          <c:tx>
            <c:strRef>
              <c:f>'1. Liczba deklaracji'!$B$13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>
                <a:tint val="50000"/>
              </a:schemeClr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deklaracji'!$C$13:$F$13</c:f>
              <c:numCache>
                <c:formatCode>#,##0</c:formatCode>
                <c:ptCount val="4"/>
                <c:pt idx="0">
                  <c:v>13279</c:v>
                </c:pt>
                <c:pt idx="1">
                  <c:v>13761</c:v>
                </c:pt>
                <c:pt idx="2">
                  <c:v>13899</c:v>
                </c:pt>
                <c:pt idx="3">
                  <c:v>13472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C8-4C5F-A93A-ADE66A88363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0179200"/>
        <c:axId val="13398950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'1. Liczba deklaracji'!#REF!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3">
                      <a:shade val="5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0"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'1. Liczba deklaracji'!#REF!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45CE-4615-853F-259DC6596814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deklaracji'!$B$8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chemeClr val="accent3">
                      <a:shade val="7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0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deklaracji'!$C$8:$F$8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12434</c:v>
                      </c:pt>
                      <c:pt idx="1">
                        <c:v>12724</c:v>
                      </c:pt>
                      <c:pt idx="2">
                        <c:v>12792</c:v>
                      </c:pt>
                      <c:pt idx="3">
                        <c:v>12640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5CE-4615-853F-259DC6596814}"/>
                  </c:ext>
                </c:extLst>
              </c15:ser>
            </c15:filteredBarSeries>
          </c:ext>
        </c:extLst>
      </c:bar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4000"/>
          <c:min val="90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/>
                  <a:t>Liczba deklaracji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179200"/>
        <c:crosses val="autoZero"/>
        <c:crossBetween val="between"/>
        <c:majorUnit val="1000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Dane ogólne'!$B$18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ogólne'!$C$17:$H$17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'2. Dane ogólne'!$C$18:$H$18</c:f>
              <c:numCache>
                <c:formatCode>_-* #\ ##0\ _z_ł_-;\-* #\ ##0\ _z_ł_-;_-* "-"??\ _z_ł_-;_-@_-</c:formatCode>
                <c:ptCount val="6"/>
                <c:pt idx="0">
                  <c:v>2597215</c:v>
                </c:pt>
                <c:pt idx="1">
                  <c:v>509533</c:v>
                </c:pt>
                <c:pt idx="2">
                  <c:v>1536686</c:v>
                </c:pt>
                <c:pt idx="3">
                  <c:v>2154058</c:v>
                </c:pt>
                <c:pt idx="4">
                  <c:v>2595348</c:v>
                </c:pt>
                <c:pt idx="5">
                  <c:v>3030566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F0-4B59-9651-501F1C7C8DCC}"/>
            </c:ext>
          </c:extLst>
        </c:ser>
        <c:ser>
          <c:idx val="1"/>
          <c:order val="1"/>
          <c:tx>
            <c:strRef>
              <c:f>'2. Dane ogólne'!$B$19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ogólne'!$C$17:$H$17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'2. Dane ogólne'!$C$19:$H$19</c:f>
              <c:numCache>
                <c:formatCode>_-* #\ ##0\ _z_ł_-;\-* #\ ##0\ _z_ł_-;_-* "-"??\ _z_ł_-;_-@_-</c:formatCode>
                <c:ptCount val="6"/>
                <c:pt idx="0">
                  <c:v>7746784</c:v>
                </c:pt>
                <c:pt idx="1">
                  <c:v>1076802</c:v>
                </c:pt>
                <c:pt idx="2">
                  <c:v>4071779</c:v>
                </c:pt>
                <c:pt idx="3">
                  <c:v>6300739</c:v>
                </c:pt>
                <c:pt idx="4">
                  <c:v>7566805</c:v>
                </c:pt>
                <c:pt idx="5">
                  <c:v>8751476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F0-4B59-9651-501F1C7C8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4791471"/>
        <c:axId val="424793871"/>
      </c:barChart>
      <c:catAx>
        <c:axId val="424791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3871"/>
        <c:crosses val="autoZero"/>
        <c:auto val="1"/>
        <c:lblAlgn val="ctr"/>
        <c:lblOffset val="100"/>
        <c:noMultiLvlLbl val="0"/>
      </c:catAx>
      <c:valAx>
        <c:axId val="42479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1471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7344206020049021E-2"/>
          <c:y val="3.6731481824752707E-2"/>
          <c:w val="0.8055452037960904"/>
          <c:h val="0.885804268266550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'2. Dane ogólne'!$M$18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ogólne'!$N$17:$S$17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'2. Dane ogólne'!$N$18:$S$18</c:f>
              <c:numCache>
                <c:formatCode>_-* #\ ##0\ _z_ł_-;\-* #\ ##0\ _z_ł_-;_-* "-"??\ _z_ł_-;_-@_-</c:formatCode>
                <c:ptCount val="6"/>
                <c:pt idx="0">
                  <c:v>17996</c:v>
                </c:pt>
                <c:pt idx="1">
                  <c:v>5873</c:v>
                </c:pt>
                <c:pt idx="2">
                  <c:v>6579</c:v>
                </c:pt>
                <c:pt idx="3">
                  <c:v>16558</c:v>
                </c:pt>
                <c:pt idx="4">
                  <c:v>25742</c:v>
                </c:pt>
                <c:pt idx="5">
                  <c:v>10848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23-40E6-AE63-7AF38D463789}"/>
            </c:ext>
          </c:extLst>
        </c:ser>
        <c:ser>
          <c:idx val="1"/>
          <c:order val="1"/>
          <c:tx>
            <c:strRef>
              <c:f>'2. Dane ogólne'!$M$19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ogólne'!$N$17:$S$17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'2. Dane ogólne'!$N$19:$S$19</c:f>
              <c:numCache>
                <c:formatCode>_-* #\ ##0\ _z_ł_-;\-* #\ ##0\ _z_ł_-;_-* "-"??\ _z_ł_-;_-@_-</c:formatCode>
                <c:ptCount val="6"/>
                <c:pt idx="0">
                  <c:v>38911</c:v>
                </c:pt>
                <c:pt idx="1">
                  <c:v>12132</c:v>
                </c:pt>
                <c:pt idx="2">
                  <c:v>18304</c:v>
                </c:pt>
                <c:pt idx="3">
                  <c:v>42478</c:v>
                </c:pt>
                <c:pt idx="4">
                  <c:v>78148</c:v>
                </c:pt>
                <c:pt idx="5">
                  <c:v>43323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23-40E6-AE63-7AF38D463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6977983"/>
        <c:axId val="2006980383"/>
      </c:barChart>
      <c:catAx>
        <c:axId val="20069779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80383"/>
        <c:crosses val="autoZero"/>
        <c:auto val="1"/>
        <c:lblAlgn val="ctr"/>
        <c:lblOffset val="100"/>
        <c:noMultiLvlLbl val="0"/>
      </c:catAx>
      <c:valAx>
        <c:axId val="2006980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77983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974703392458508E-2"/>
          <c:y val="3.9544840553507044E-2"/>
          <c:w val="0.847494939471374"/>
          <c:h val="0.89088274240173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'3. Umowy OT'!$D$25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OT'!$E$25:$J$25</c:f>
              <c:numCache>
                <c:formatCode>_-* #\ ##0\ _z_ł_-;\-* #\ ##0\ _z_ł_-;_-* "-"??\ _z_ł_-;_-@_-</c:formatCode>
                <c:ptCount val="6"/>
                <c:pt idx="0">
                  <c:v>1231817</c:v>
                </c:pt>
                <c:pt idx="1">
                  <c:v>505572</c:v>
                </c:pt>
                <c:pt idx="2">
                  <c:v>851678</c:v>
                </c:pt>
                <c:pt idx="3">
                  <c:v>1195666</c:v>
                </c:pt>
                <c:pt idx="4">
                  <c:v>1590805</c:v>
                </c:pt>
                <c:pt idx="5">
                  <c:v>1943546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'3. Umowy OT'!$D$26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OT'!$E$26:$J$26</c:f>
              <c:numCache>
                <c:formatCode>_-* #\ ##0\ _z_ł_-;\-* #\ ##0\ _z_ł_-;_-* "-"??\ _z_ł_-;_-@_-</c:formatCode>
                <c:ptCount val="6"/>
                <c:pt idx="0">
                  <c:v>114884</c:v>
                </c:pt>
                <c:pt idx="1">
                  <c:v>35765</c:v>
                </c:pt>
                <c:pt idx="2">
                  <c:v>56148</c:v>
                </c:pt>
                <c:pt idx="3">
                  <c:v>110038</c:v>
                </c:pt>
                <c:pt idx="4">
                  <c:v>139147</c:v>
                </c:pt>
                <c:pt idx="5">
                  <c:v>157409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'3. Umowy OT'!$D$27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OT'!$E$27:$J$27</c:f>
              <c:numCache>
                <c:formatCode>_-* #\ ##0\ _z_ł_-;\-* #\ ##0\ _z_ł_-;_-* "-"??\ _z_ł_-;_-@_-</c:formatCode>
                <c:ptCount val="6"/>
                <c:pt idx="0">
                  <c:v>6264</c:v>
                </c:pt>
                <c:pt idx="1">
                  <c:v>2039</c:v>
                </c:pt>
                <c:pt idx="2">
                  <c:v>3455</c:v>
                </c:pt>
                <c:pt idx="3">
                  <c:v>7471</c:v>
                </c:pt>
                <c:pt idx="4">
                  <c:v>10313</c:v>
                </c:pt>
                <c:pt idx="5">
                  <c:v>12898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'3. Umowy OT'!$D$28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OT'!$E$28:$J$28</c:f>
              <c:numCache>
                <c:formatCode>_-* #\ ##0\ _z_ł_-;\-* #\ ##0\ _z_ł_-;_-* "-"??\ _z_ł_-;_-@_-</c:formatCode>
                <c:ptCount val="6"/>
                <c:pt idx="0">
                  <c:v>331295</c:v>
                </c:pt>
                <c:pt idx="1">
                  <c:v>106361</c:v>
                </c:pt>
                <c:pt idx="2">
                  <c:v>135994</c:v>
                </c:pt>
                <c:pt idx="3">
                  <c:v>271718</c:v>
                </c:pt>
                <c:pt idx="4">
                  <c:v>365609</c:v>
                </c:pt>
                <c:pt idx="5">
                  <c:v>458198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'3. Umowy OT'!$D$29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OT'!$E$29:$J$29</c:f>
              <c:numCache>
                <c:formatCode>_-* #\ ##0\ _z_ł_-;\-* #\ ##0\ _z_ł_-;_-* "-"??\ _z_ł_-;_-@_-</c:formatCode>
                <c:ptCount val="6"/>
                <c:pt idx="0">
                  <c:v>29693</c:v>
                </c:pt>
                <c:pt idx="1">
                  <c:v>14752</c:v>
                </c:pt>
                <c:pt idx="2">
                  <c:v>31301</c:v>
                </c:pt>
                <c:pt idx="3">
                  <c:v>39799</c:v>
                </c:pt>
                <c:pt idx="4">
                  <c:v>50388</c:v>
                </c:pt>
                <c:pt idx="5">
                  <c:v>55626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'3. Umowy OT'!$D$30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OT'!$E$30:$J$30</c:f>
              <c:numCache>
                <c:formatCode>_-* #\ ##0\ _z_ł_-;\-* #\ ##0\ _z_ł_-;_-* "-"??\ _z_ł_-;_-@_-</c:formatCode>
                <c:ptCount val="6"/>
                <c:pt idx="0">
                  <c:v>999362</c:v>
                </c:pt>
                <c:pt idx="1">
                  <c:v>402705</c:v>
                </c:pt>
                <c:pt idx="2">
                  <c:v>638190</c:v>
                </c:pt>
                <c:pt idx="3">
                  <c:v>638500</c:v>
                </c:pt>
                <c:pt idx="4">
                  <c:v>559411</c:v>
                </c:pt>
                <c:pt idx="5">
                  <c:v>527213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0208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Podróżni OT'!$D$25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OT'!$E$25:$J$25</c:f>
              <c:numCache>
                <c:formatCode>_-* #\ ##0\ _z_ł_-;\-* #\ ##0\ _z_ł_-;_-* "-"??\ _z_ł_-;_-@_-</c:formatCode>
                <c:ptCount val="6"/>
                <c:pt idx="0">
                  <c:v>3310325</c:v>
                </c:pt>
                <c:pt idx="1">
                  <c:v>1360233</c:v>
                </c:pt>
                <c:pt idx="2">
                  <c:v>2211639</c:v>
                </c:pt>
                <c:pt idx="3">
                  <c:v>3181957</c:v>
                </c:pt>
                <c:pt idx="4">
                  <c:v>4260857</c:v>
                </c:pt>
                <c:pt idx="5">
                  <c:v>5248291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'4. Podróżni OT'!$D$26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OT'!$E$26:$J$26</c:f>
              <c:numCache>
                <c:formatCode>_-* #\ ##0\ _z_ł_-;\-* #\ ##0\ _z_ł_-;_-* "-"??\ _z_ł_-;_-@_-</c:formatCode>
                <c:ptCount val="6"/>
                <c:pt idx="0">
                  <c:v>263628</c:v>
                </c:pt>
                <c:pt idx="1">
                  <c:v>79446</c:v>
                </c:pt>
                <c:pt idx="2">
                  <c:v>126751</c:v>
                </c:pt>
                <c:pt idx="3">
                  <c:v>254446</c:v>
                </c:pt>
                <c:pt idx="4">
                  <c:v>318043</c:v>
                </c:pt>
                <c:pt idx="5">
                  <c:v>359132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'4. Podróżni OT'!$D$27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OT'!$E$27:$J$27</c:f>
              <c:numCache>
                <c:formatCode>_-* #\ ##0\ _z_ł_-;\-* #\ ##0\ _z_ł_-;_-* "-"??\ _z_ł_-;_-@_-</c:formatCode>
                <c:ptCount val="6"/>
                <c:pt idx="0">
                  <c:v>11672</c:v>
                </c:pt>
                <c:pt idx="1">
                  <c:v>3616</c:v>
                </c:pt>
                <c:pt idx="2">
                  <c:v>6084</c:v>
                </c:pt>
                <c:pt idx="3">
                  <c:v>12669</c:v>
                </c:pt>
                <c:pt idx="4">
                  <c:v>19418</c:v>
                </c:pt>
                <c:pt idx="5">
                  <c:v>23967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'4. Podróżni OT'!$D$28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OT'!$E$28:$J$28</c:f>
              <c:numCache>
                <c:formatCode>_-* #\ ##0\ _z_ł_-;\-* #\ ##0\ _z_ł_-;_-* "-"??\ _z_ł_-;_-@_-</c:formatCode>
                <c:ptCount val="6"/>
                <c:pt idx="0">
                  <c:v>873969</c:v>
                </c:pt>
                <c:pt idx="1">
                  <c:v>244208</c:v>
                </c:pt>
                <c:pt idx="2">
                  <c:v>289298</c:v>
                </c:pt>
                <c:pt idx="3">
                  <c:v>655077</c:v>
                </c:pt>
                <c:pt idx="4">
                  <c:v>918007</c:v>
                </c:pt>
                <c:pt idx="5">
                  <c:v>1160501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'4. Podróżni OT'!$D$29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OT'!$E$29:$J$29</c:f>
              <c:numCache>
                <c:formatCode>_-* #\ ##0\ _z_ł_-;\-* #\ ##0\ _z_ł_-;_-* "-"??\ _z_ł_-;_-@_-</c:formatCode>
                <c:ptCount val="6"/>
                <c:pt idx="0">
                  <c:v>83314</c:v>
                </c:pt>
                <c:pt idx="1">
                  <c:v>36728</c:v>
                </c:pt>
                <c:pt idx="2">
                  <c:v>74752</c:v>
                </c:pt>
                <c:pt idx="3">
                  <c:v>101228</c:v>
                </c:pt>
                <c:pt idx="4">
                  <c:v>128886</c:v>
                </c:pt>
                <c:pt idx="5">
                  <c:v>146430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'4. Podróżni OT'!$D$30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OT'!$E$30:$J$30</c:f>
              <c:numCache>
                <c:formatCode>_-* #\ ##0\ _z_ł_-;\-* #\ ##0\ _z_ł_-;_-* "-"??\ _z_ł_-;_-@_-</c:formatCode>
                <c:ptCount val="6"/>
                <c:pt idx="0">
                  <c:v>3488004</c:v>
                </c:pt>
                <c:pt idx="1">
                  <c:v>1045532</c:v>
                </c:pt>
                <c:pt idx="2">
                  <c:v>1821902</c:v>
                </c:pt>
                <c:pt idx="3">
                  <c:v>2335142</c:v>
                </c:pt>
                <c:pt idx="4">
                  <c:v>2195151</c:v>
                </c:pt>
                <c:pt idx="5">
                  <c:v>2104152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29273600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podsumowanie!$B$51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podsumowanie!$C$51:$N$51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246247</c:v>
                </c:pt>
                <c:pt idx="6">
                  <c:v>274829</c:v>
                </c:pt>
                <c:pt idx="7">
                  <c:v>250778</c:v>
                </c:pt>
                <c:pt idx="8">
                  <c:v>193140</c:v>
                </c:pt>
                <c:pt idx="9">
                  <c:v>197324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D2-4DB8-9305-62391C3EA439}"/>
            </c:ext>
          </c:extLst>
        </c:ser>
        <c:ser>
          <c:idx val="1"/>
          <c:order val="1"/>
          <c:tx>
            <c:strRef>
              <c:f>podsumowanie!$B$52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podsumowanie!$C$52:$N$52</c:f>
              <c:numCache>
                <c:formatCode>_-* #\ ##0\ _z_ł_-;\-* #\ ##0\ _z_ł_-;_-* "-"??\ _z_ł_-;_-@_-</c:formatCode>
                <c:ptCount val="12"/>
                <c:pt idx="0">
                  <c:v>237927</c:v>
                </c:pt>
                <c:pt idx="1">
                  <c:v>205992</c:v>
                </c:pt>
                <c:pt idx="2">
                  <c:v>225966</c:v>
                </c:pt>
                <c:pt idx="3">
                  <c:v>242951</c:v>
                </c:pt>
                <c:pt idx="4">
                  <c:v>251498</c:v>
                </c:pt>
                <c:pt idx="5">
                  <c:v>274253</c:v>
                </c:pt>
                <c:pt idx="6">
                  <c:v>286581</c:v>
                </c:pt>
                <c:pt idx="7">
                  <c:v>257698</c:v>
                </c:pt>
                <c:pt idx="8">
                  <c:v>216933</c:v>
                </c:pt>
                <c:pt idx="9">
                  <c:v>183664</c:v>
                </c:pt>
                <c:pt idx="10">
                  <c:v>163618</c:v>
                </c:pt>
                <c:pt idx="11">
                  <c:v>153388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D2-4DB8-9305-62391C3EA439}"/>
            </c:ext>
          </c:extLst>
        </c:ser>
        <c:ser>
          <c:idx val="2"/>
          <c:order val="2"/>
          <c:tx>
            <c:strRef>
              <c:f>podsumowanie!$B$53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podsumowanie!$C$53:$N$53</c:f>
              <c:numCache>
                <c:formatCode>_-* #\ ##0\ _z_ł_-;\-* #\ ##0\ _z_ł_-;_-* "-"??\ _z_ł_-;_-@_-</c:formatCode>
                <c:ptCount val="12"/>
                <c:pt idx="0">
                  <c:v>229442</c:v>
                </c:pt>
                <c:pt idx="1">
                  <c:v>206834</c:v>
                </c:pt>
                <c:pt idx="2">
                  <c:v>226253</c:v>
                </c:pt>
                <c:pt idx="3">
                  <c:v>199836</c:v>
                </c:pt>
                <c:pt idx="4">
                  <c:v>275576</c:v>
                </c:pt>
                <c:pt idx="5">
                  <c:v>253999</c:v>
                </c:pt>
                <c:pt idx="6">
                  <c:v>301966</c:v>
                </c:pt>
                <c:pt idx="7">
                  <c:v>253965</c:v>
                </c:pt>
                <c:pt idx="8">
                  <c:v>241776</c:v>
                </c:pt>
                <c:pt idx="9">
                  <c:v>193841</c:v>
                </c:pt>
                <c:pt idx="10">
                  <c:v>173384</c:v>
                </c:pt>
                <c:pt idx="11">
                  <c:v>159331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D2-4DB8-9305-62391C3EA439}"/>
            </c:ext>
          </c:extLst>
        </c:ser>
        <c:ser>
          <c:idx val="3"/>
          <c:order val="3"/>
          <c:tx>
            <c:strRef>
              <c:f>podsumowanie!$B$54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podsumowanie!$C$54:$N$54</c:f>
              <c:numCache>
                <c:formatCode>_-* #\ ##0\ _z_ł_-;\-* #\ ##0\ _z_ł_-;_-* "-"??\ _z_ł_-;_-@_-</c:formatCode>
                <c:ptCount val="12"/>
                <c:pt idx="0">
                  <c:v>250679</c:v>
                </c:pt>
                <c:pt idx="1">
                  <c:v>185927</c:v>
                </c:pt>
                <c:pt idx="2">
                  <c:v>50700</c:v>
                </c:pt>
                <c:pt idx="3">
                  <c:v>9936</c:v>
                </c:pt>
                <c:pt idx="4">
                  <c:v>33930</c:v>
                </c:pt>
                <c:pt idx="5">
                  <c:v>94331</c:v>
                </c:pt>
                <c:pt idx="6">
                  <c:v>144403</c:v>
                </c:pt>
                <c:pt idx="7">
                  <c:v>110030</c:v>
                </c:pt>
                <c:pt idx="8">
                  <c:v>88000</c:v>
                </c:pt>
                <c:pt idx="9">
                  <c:v>36134</c:v>
                </c:pt>
                <c:pt idx="10">
                  <c:v>23145</c:v>
                </c:pt>
                <c:pt idx="11">
                  <c:v>35708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D2-4DB8-9305-62391C3EA439}"/>
            </c:ext>
          </c:extLst>
        </c:ser>
        <c:ser>
          <c:idx val="4"/>
          <c:order val="4"/>
          <c:tx>
            <c:strRef>
              <c:f>podsumowanie!$B$55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podsumowanie!$C$55:$N$55</c:f>
              <c:numCache>
                <c:formatCode>_-* #\ ##0\ _z_ł_-;\-* #\ ##0\ _z_ł_-;_-* "-"??\ _z_ł_-;_-@_-</c:formatCode>
                <c:ptCount val="12"/>
                <c:pt idx="0">
                  <c:v>50013</c:v>
                </c:pt>
                <c:pt idx="1">
                  <c:v>70799</c:v>
                </c:pt>
                <c:pt idx="2">
                  <c:v>77885</c:v>
                </c:pt>
                <c:pt idx="3">
                  <c:v>84399</c:v>
                </c:pt>
                <c:pt idx="4">
                  <c:v>173550</c:v>
                </c:pt>
                <c:pt idx="5">
                  <c:v>236861</c:v>
                </c:pt>
                <c:pt idx="6">
                  <c:v>263282</c:v>
                </c:pt>
                <c:pt idx="7">
                  <c:v>270727</c:v>
                </c:pt>
                <c:pt idx="8">
                  <c:v>168923</c:v>
                </c:pt>
                <c:pt idx="9">
                  <c:v>121113</c:v>
                </c:pt>
                <c:pt idx="10">
                  <c:v>92653</c:v>
                </c:pt>
                <c:pt idx="11">
                  <c:v>70435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D2-4DB8-9305-62391C3EA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053968"/>
        <c:axId val="1977041072"/>
      </c:lineChart>
      <c:catAx>
        <c:axId val="197705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41072"/>
        <c:crosses val="autoZero"/>
        <c:auto val="1"/>
        <c:lblAlgn val="ctr"/>
        <c:lblOffset val="100"/>
        <c:noMultiLvlLbl val="0"/>
      </c:catAx>
      <c:valAx>
        <c:axId val="197704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5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Umowy PUNPUT'!$D$24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'5. Umowy PUNPUT'!$E$24:$J$24</c:f>
              <c:numCache>
                <c:formatCode>_-* #\ ##0\ _z_ł_-;\-* #\ ##0\ _z_ł_-;_-* "-"??\ _z_ł_-;_-@_-</c:formatCode>
                <c:ptCount val="6"/>
                <c:pt idx="0">
                  <c:v>4508</c:v>
                </c:pt>
                <c:pt idx="1">
                  <c:v>1497</c:v>
                </c:pt>
                <c:pt idx="2">
                  <c:v>1298</c:v>
                </c:pt>
                <c:pt idx="3">
                  <c:v>2904</c:v>
                </c:pt>
                <c:pt idx="4">
                  <c:v>3418</c:v>
                </c:pt>
                <c:pt idx="5">
                  <c:v>2417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B4-48EF-A2E9-D07992E961C2}"/>
            </c:ext>
          </c:extLst>
        </c:ser>
        <c:ser>
          <c:idx val="1"/>
          <c:order val="1"/>
          <c:tx>
            <c:strRef>
              <c:f>'5. Umowy PUNPUT'!$D$25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'5. Umowy PUNPUT'!$E$25:$J$25</c:f>
              <c:numCache>
                <c:formatCode>_-* #\ ##0\ _z_ł_-;\-* #\ ##0\ _z_ł_-;_-* "-"??\ _z_ł_-;_-@_-</c:formatCode>
                <c:ptCount val="6"/>
                <c:pt idx="0">
                  <c:v>35</c:v>
                </c:pt>
                <c:pt idx="1">
                  <c:v>5</c:v>
                </c:pt>
                <c:pt idx="2">
                  <c:v>10</c:v>
                </c:pt>
                <c:pt idx="3">
                  <c:v>194</c:v>
                </c:pt>
                <c:pt idx="4">
                  <c:v>295</c:v>
                </c:pt>
                <c:pt idx="5">
                  <c:v>159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B4-48EF-A2E9-D07992E961C2}"/>
            </c:ext>
          </c:extLst>
        </c:ser>
        <c:ser>
          <c:idx val="2"/>
          <c:order val="2"/>
          <c:tx>
            <c:strRef>
              <c:f>'5. Umowy PUNPUT'!$D$26</c:f>
              <c:strCache>
                <c:ptCount val="1"/>
                <c:pt idx="0">
                  <c:v>dział III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b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'5. Umowy PUNPUT'!$E$26:$J$26</c:f>
              <c:numCache>
                <c:formatCode>_-* #\ ##0\ _z_ł_-;\-* #\ ##0\ _z_ł_-;_-* "-"??\ _z_ł_-;_-@_-</c:formatCode>
                <c:ptCount val="6"/>
                <c:pt idx="0">
                  <c:v>8982</c:v>
                </c:pt>
                <c:pt idx="1">
                  <c:v>3595</c:v>
                </c:pt>
                <c:pt idx="2">
                  <c:v>2860</c:v>
                </c:pt>
                <c:pt idx="3">
                  <c:v>4876</c:v>
                </c:pt>
                <c:pt idx="4">
                  <c:v>5306</c:v>
                </c:pt>
                <c:pt idx="5">
                  <c:v>4184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B4-48EF-A2E9-D07992E961C2}"/>
            </c:ext>
          </c:extLst>
        </c:ser>
        <c:ser>
          <c:idx val="3"/>
          <c:order val="3"/>
          <c:tx>
            <c:strRef>
              <c:f>'5. Umowy PUNPUT'!$D$27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FB4-48EF-A2E9-D07992E961C2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'5. Umowy PUNPUT'!$E$27:$J$27</c:f>
              <c:numCache>
                <c:formatCode>_-* #\ ##0\ _z_ł_-;\-* #\ ##0\ _z_ł_-;_-* "-"??\ _z_ł_-;_-@_-</c:formatCode>
                <c:ptCount val="6"/>
                <c:pt idx="0">
                  <c:v>425</c:v>
                </c:pt>
                <c:pt idx="1">
                  <c:v>285</c:v>
                </c:pt>
                <c:pt idx="2">
                  <c:v>235</c:v>
                </c:pt>
                <c:pt idx="3">
                  <c:v>530</c:v>
                </c:pt>
                <c:pt idx="4">
                  <c:v>1881</c:v>
                </c:pt>
                <c:pt idx="5">
                  <c:v>1357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FB4-48EF-A2E9-D07992E961C2}"/>
            </c:ext>
          </c:extLst>
        </c:ser>
        <c:ser>
          <c:idx val="4"/>
          <c:order val="4"/>
          <c:tx>
            <c:strRef>
              <c:f>'5. Umowy PUNPUT'!$D$28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'5. Umowy PUNPUT'!$E$28:$J$28</c:f>
              <c:numCache>
                <c:formatCode>_-* #\ ##0\ _z_ł_-;\-* #\ ##0\ _z_ł_-;_-* "-"??\ _z_ł_-;_-@_-</c:formatCode>
                <c:ptCount val="6"/>
                <c:pt idx="0">
                  <c:v>4350</c:v>
                </c:pt>
                <c:pt idx="1">
                  <c:v>1795</c:v>
                </c:pt>
                <c:pt idx="2">
                  <c:v>3154</c:v>
                </c:pt>
                <c:pt idx="3">
                  <c:v>9158</c:v>
                </c:pt>
                <c:pt idx="4">
                  <c:v>15597</c:v>
                </c:pt>
                <c:pt idx="5">
                  <c:v>3608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FB4-48EF-A2E9-D07992E961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9890944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'6. Podróżni PUNPUT'!$D$23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PUNPUT'!$E$22:$J$22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'6. Podróżni PUNPUT'!$E$23:$J$23</c:f>
              <c:numCache>
                <c:formatCode>_-* #\ ##0\ _z_ł_-;\-* #\ ##0\ _z_ł_-;_-* "-"??\ _z_ł_-;_-@_-</c:formatCode>
                <c:ptCount val="6"/>
                <c:pt idx="0">
                  <c:v>6237</c:v>
                </c:pt>
                <c:pt idx="1">
                  <c:v>2541</c:v>
                </c:pt>
                <c:pt idx="2">
                  <c:v>2225</c:v>
                </c:pt>
                <c:pt idx="3">
                  <c:v>4406</c:v>
                </c:pt>
                <c:pt idx="4">
                  <c:v>6487</c:v>
                </c:pt>
                <c:pt idx="5">
                  <c:v>4716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'6. Podróżni PUNPUT'!$D$24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PUNPUT'!$E$22:$J$22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'6. Podróżni PUNPUT'!$E$24:$J$24</c:f>
              <c:numCache>
                <c:formatCode>_-* #\ ##0\ _z_ł_-;\-* #\ ##0\ _z_ł_-;_-* "-"??\ _z_ł_-;_-@_-</c:formatCode>
                <c:ptCount val="6"/>
                <c:pt idx="0">
                  <c:v>54</c:v>
                </c:pt>
                <c:pt idx="1">
                  <c:v>13</c:v>
                </c:pt>
                <c:pt idx="2">
                  <c:v>34</c:v>
                </c:pt>
                <c:pt idx="3">
                  <c:v>754</c:v>
                </c:pt>
                <c:pt idx="4">
                  <c:v>578</c:v>
                </c:pt>
                <c:pt idx="5">
                  <c:v>895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'6. Podróżni PUNPUT'!$D$25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PUNPUT'!$E$22:$J$22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'6. Podróżni PUNPUT'!$E$25:$J$25</c:f>
              <c:numCache>
                <c:formatCode>_-* #\ ##0\ _z_ł_-;\-* #\ ##0\ _z_ł_-;_-* "-"??\ _z_ł_-;_-@_-</c:formatCode>
                <c:ptCount val="6"/>
                <c:pt idx="0">
                  <c:v>17229</c:v>
                </c:pt>
                <c:pt idx="1">
                  <c:v>6879</c:v>
                </c:pt>
                <c:pt idx="2">
                  <c:v>5764</c:v>
                </c:pt>
                <c:pt idx="3">
                  <c:v>8948</c:v>
                </c:pt>
                <c:pt idx="4">
                  <c:v>10293</c:v>
                </c:pt>
                <c:pt idx="5">
                  <c:v>7930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BF-4AEB-8E5E-7B659CEB242D}"/>
            </c:ext>
          </c:extLst>
        </c:ser>
        <c:ser>
          <c:idx val="3"/>
          <c:order val="3"/>
          <c:tx>
            <c:strRef>
              <c:f>'6. Podróżni PUNPUT'!$D$26</c:f>
              <c:strCache>
                <c:ptCount val="1"/>
                <c:pt idx="0">
                  <c:v>dział IV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76000"/>
                    <a:shade val="51000"/>
                    <a:satMod val="130000"/>
                  </a:schemeClr>
                </a:gs>
                <a:gs pos="80000">
                  <a:schemeClr val="accent3">
                    <a:shade val="76000"/>
                    <a:shade val="93000"/>
                    <a:satMod val="130000"/>
                  </a:schemeClr>
                </a:gs>
                <a:gs pos="100000">
                  <a:schemeClr val="accent3">
                    <a:shade val="76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PUNPUT'!$E$22:$J$22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'6. Podróżni PUNPUT'!$E$26:$J$26</c:f>
              <c:numCache>
                <c:formatCode>_-* #\ ##0\ _z_ł_-;\-* #\ ##0\ _z_ł_-;_-* "-"??\ _z_ł_-;_-@_-</c:formatCode>
                <c:ptCount val="6"/>
                <c:pt idx="0">
                  <c:v>1160</c:v>
                </c:pt>
                <c:pt idx="1">
                  <c:v>971</c:v>
                </c:pt>
                <c:pt idx="2">
                  <c:v>1071</c:v>
                </c:pt>
                <c:pt idx="3">
                  <c:v>1339</c:v>
                </c:pt>
                <c:pt idx="4">
                  <c:v>9582</c:v>
                </c:pt>
                <c:pt idx="5">
                  <c:v>10592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BF-4AEB-8E5E-7B659CEB242D}"/>
            </c:ext>
          </c:extLst>
        </c:ser>
        <c:ser>
          <c:idx val="4"/>
          <c:order val="4"/>
          <c:tx>
            <c:strRef>
              <c:f>'6. Podróżni PUNPUT'!$D$27</c:f>
              <c:strCache>
                <c:ptCount val="1"/>
                <c:pt idx="0">
                  <c:v>dział 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3000"/>
                    <a:shade val="51000"/>
                    <a:satMod val="130000"/>
                  </a:schemeClr>
                </a:gs>
                <a:gs pos="80000">
                  <a:schemeClr val="accent3">
                    <a:shade val="53000"/>
                    <a:shade val="93000"/>
                    <a:satMod val="130000"/>
                  </a:schemeClr>
                </a:gs>
                <a:gs pos="100000">
                  <a:schemeClr val="accent3">
                    <a:shade val="5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PUNPUT'!$E$22:$J$22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'6. Podróżni PUNPUT'!$E$27:$J$27</c:f>
              <c:numCache>
                <c:formatCode>_-* #\ ##0\ _z_ł_-;\-* #\ ##0\ _z_ł_-;_-* "-"??\ _z_ł_-;_-@_-</c:formatCode>
                <c:ptCount val="6"/>
                <c:pt idx="0">
                  <c:v>15088</c:v>
                </c:pt>
                <c:pt idx="1">
                  <c:v>4942</c:v>
                </c:pt>
                <c:pt idx="2">
                  <c:v>11708</c:v>
                </c:pt>
                <c:pt idx="3">
                  <c:v>30300</c:v>
                </c:pt>
                <c:pt idx="4">
                  <c:v>52857</c:v>
                </c:pt>
                <c:pt idx="5">
                  <c:v>20750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BF-4AEB-8E5E-7B659CEB2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2256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603928634650166E-2"/>
          <c:y val="3.8736283413410913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0"/>
          <c:order val="2"/>
          <c:tx>
            <c:strRef>
              <c:f>'7. Liczba umów na miesiąc'!$A$40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miesiąc'!$B$37:$M$37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miesiąc'!$B$40:$M$40</c:f>
              <c:numCache>
                <c:formatCode>_(* #\ ##0.00_);_(* \(#\ ##0.00\);_(* "-"??_);_(@_)</c:formatCode>
                <c:ptCount val="12"/>
                <c:pt idx="0">
                  <c:v>2.0787755751930579</c:v>
                </c:pt>
                <c:pt idx="1">
                  <c:v>2.0468411262010995</c:v>
                </c:pt>
                <c:pt idx="2">
                  <c:v>1.9420414895641693</c:v>
                </c:pt>
                <c:pt idx="3">
                  <c:v>2.0585851744593398</c:v>
                </c:pt>
                <c:pt idx="4">
                  <c:v>2.3457245888918052</c:v>
                </c:pt>
                <c:pt idx="5">
                  <c:v>2.5710913330323826</c:v>
                </c:pt>
                <c:pt idx="6">
                  <c:v>2.488066666171302</c:v>
                </c:pt>
                <c:pt idx="7">
                  <c:v>2.576238226123611</c:v>
                </c:pt>
                <c:pt idx="8">
                  <c:v>3.195095967245023</c:v>
                </c:pt>
                <c:pt idx="9">
                  <c:v>3.7874747604243453</c:v>
                </c:pt>
                <c:pt idx="10">
                  <c:v>3.1978599645401102</c:v>
                </c:pt>
                <c:pt idx="11">
                  <c:v>2.7351771355391645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2A-4361-B772-CC9B45972EF4}"/>
            </c:ext>
          </c:extLst>
        </c:ser>
        <c:ser>
          <c:idx val="1"/>
          <c:order val="3"/>
          <c:tx>
            <c:strRef>
              <c:f>'7. Liczba umów na miesiąc'!$A$41</c:f>
              <c:strCache>
                <c:ptCount val="1"/>
                <c:pt idx="0">
                  <c:v>2022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70000"/>
                    <a:shade val="51000"/>
                    <a:satMod val="130000"/>
                  </a:schemeClr>
                </a:gs>
                <a:gs pos="80000">
                  <a:schemeClr val="accent3">
                    <a:shade val="70000"/>
                    <a:shade val="93000"/>
                    <a:satMod val="130000"/>
                  </a:schemeClr>
                </a:gs>
                <a:gs pos="100000">
                  <a:schemeClr val="accent3">
                    <a:shade val="7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miesiąc'!$B$37:$M$37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miesiąc'!$B$41:$M$41</c:f>
              <c:numCache>
                <c:formatCode>_(* #\ ##0.00_);_(* \(#\ ##0.00\);_(* "-"??_);_(@_)</c:formatCode>
                <c:ptCount val="12"/>
                <c:pt idx="0">
                  <c:v>2.4439719232328172</c:v>
                </c:pt>
                <c:pt idx="1">
                  <c:v>2.4574768362275266</c:v>
                </c:pt>
                <c:pt idx="2">
                  <c:v>2.8152367018497229</c:v>
                </c:pt>
                <c:pt idx="3">
                  <c:v>3.1086485876980325</c:v>
                </c:pt>
                <c:pt idx="4">
                  <c:v>3.1340931470741307</c:v>
                </c:pt>
                <c:pt idx="5">
                  <c:v>3.0229873589848757</c:v>
                </c:pt>
                <c:pt idx="6">
                  <c:v>2.5081874368077357</c:v>
                </c:pt>
                <c:pt idx="7">
                  <c:v>2.5932901149860408</c:v>
                </c:pt>
                <c:pt idx="8">
                  <c:v>3.1485143507396636</c:v>
                </c:pt>
                <c:pt idx="9">
                  <c:v>3.5620497972550371</c:v>
                </c:pt>
                <c:pt idx="10">
                  <c:v>3.1926187527710255</c:v>
                </c:pt>
                <c:pt idx="11">
                  <c:v>2.8409421297215713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15-47E6-9452-5C2F76488782}"/>
            </c:ext>
          </c:extLst>
        </c:ser>
        <c:ser>
          <c:idx val="2"/>
          <c:order val="4"/>
          <c:tx>
            <c:strRef>
              <c:f>'7. Liczba umów na miesiąc'!$A$42</c:f>
              <c:strCache>
                <c:ptCount val="1"/>
                <c:pt idx="0">
                  <c:v>2023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90000"/>
                    <a:shade val="51000"/>
                    <a:satMod val="130000"/>
                  </a:schemeClr>
                </a:gs>
                <a:gs pos="80000">
                  <a:schemeClr val="accent3">
                    <a:shade val="90000"/>
                    <a:shade val="93000"/>
                    <a:satMod val="130000"/>
                  </a:schemeClr>
                </a:gs>
                <a:gs pos="100000">
                  <a:schemeClr val="accent3">
                    <a:shade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miesiąc'!$B$37:$M$37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miesiąc'!$B$42:$M$42</c:f>
              <c:numCache>
                <c:formatCode>_(* #\ ##0.00_);_(* \(#\ ##0.00\);_(* "-"??_);_(@_)</c:formatCode>
                <c:ptCount val="12"/>
                <c:pt idx="0">
                  <c:v>2.6156381089439358</c:v>
                </c:pt>
                <c:pt idx="1">
                  <c:v>2.681394965222093</c:v>
                </c:pt>
                <c:pt idx="2">
                  <c:v>2.8716907542470209</c:v>
                </c:pt>
                <c:pt idx="3">
                  <c:v>2.9456284451885075</c:v>
                </c:pt>
                <c:pt idx="4">
                  <c:v>3.2169881977251404</c:v>
                </c:pt>
                <c:pt idx="5">
                  <c:v>3.0497362499675642</c:v>
                </c:pt>
                <c:pt idx="6">
                  <c:v>2.5919120992978306</c:v>
                </c:pt>
                <c:pt idx="7">
                  <c:v>2.649660800095214</c:v>
                </c:pt>
                <c:pt idx="8">
                  <c:v>3.0489992405925124</c:v>
                </c:pt>
                <c:pt idx="9">
                  <c:v>3.3336535211768683</c:v>
                </c:pt>
                <c:pt idx="10">
                  <c:v>3.0443035299091101</c:v>
                </c:pt>
                <c:pt idx="11">
                  <c:v>2.8648324735553126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15-47E6-9452-5C2F76488782}"/>
            </c:ext>
          </c:extLst>
        </c:ser>
        <c:ser>
          <c:idx val="3"/>
          <c:order val="5"/>
          <c:tx>
            <c:strRef>
              <c:f>'7. Liczba umów na miesiąc'!$A$43</c:f>
              <c:strCache>
                <c:ptCount val="1"/>
                <c:pt idx="0">
                  <c:v>2024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miesiąc'!$B$37:$M$37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miesiąc'!$B$43:$M$43</c:f>
              <c:numCache>
                <c:formatCode>_(* #\ ##0.00_);_(* \(#\ ##0.00\);_(* "-"??_);_(@_)</c:formatCode>
                <c:ptCount val="12"/>
                <c:pt idx="0">
                  <c:v>2.6611035026292331</c:v>
                </c:pt>
                <c:pt idx="1">
                  <c:v>2.7181294200848658</c:v>
                </c:pt>
                <c:pt idx="2">
                  <c:v>2.8320361556298299</c:v>
                </c:pt>
                <c:pt idx="3">
                  <c:v>2.8906109941834521</c:v>
                </c:pt>
                <c:pt idx="4">
                  <c:v>3.1494917964140243</c:v>
                </c:pt>
                <c:pt idx="5">
                  <c:v>3.0153500149935026</c:v>
                </c:pt>
                <c:pt idx="6">
                  <c:v>2.608646216155404</c:v>
                </c:pt>
                <c:pt idx="7">
                  <c:v>2.6694250841464657</c:v>
                </c:pt>
                <c:pt idx="8">
                  <c:v>3.0029683063930706</c:v>
                </c:pt>
                <c:pt idx="9">
                  <c:v>3.3024918454745156</c:v>
                </c:pt>
                <c:pt idx="10">
                  <c:v>2.9206686626746508</c:v>
                </c:pt>
                <c:pt idx="11">
                  <c:v>2.8576980408858601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15-47E6-9452-5C2F76488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  <c:extLst>
          <c:ext xmlns:c15="http://schemas.microsoft.com/office/drawing/2012/chart" uri="{02D57815-91ED-43cb-92C2-25804820EDAC}">
            <c15:filteredBarSeries>
              <c15:ser>
                <c:idx val="4"/>
                <c:order val="0"/>
                <c:tx>
                  <c:strRef>
                    <c:extLst>
                      <c:ext uri="{02D57815-91ED-43cb-92C2-25804820EDAC}">
                        <c15:formulaRef>
                          <c15:sqref>'7. Liczba umów na miesiąc'!$A$38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rgbClr val="D1DEBE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'7. Liczba umów na miesiąc'!$B$37:$M$37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'7. Liczba umów na miesiąc'!$B$38:$M$38</c15:sqref>
                        </c15:formulaRef>
                      </c:ext>
                    </c:extLst>
                    <c:numCache>
                      <c:formatCode>_(* #\ ##0.00_);_(* \(#\ ##0.00\);_(* "-"??_);_(@_)</c:formatCode>
                      <c:ptCount val="12"/>
                      <c:pt idx="0">
                        <c:v>2.8802489889709877</c:v>
                      </c:pt>
                      <c:pt idx="1">
                        <c:v>3.0191270489833197</c:v>
                      </c:pt>
                      <c:pt idx="2">
                        <c:v>3.1386956924420373</c:v>
                      </c:pt>
                      <c:pt idx="3">
                        <c:v>3.0148772217200444</c:v>
                      </c:pt>
                      <c:pt idx="4">
                        <c:v>2.9119092231765391</c:v>
                      </c:pt>
                      <c:pt idx="5">
                        <c:v>2.9755174499131893</c:v>
                      </c:pt>
                      <c:pt idx="6">
                        <c:v>2.5150407130606447</c:v>
                      </c:pt>
                      <c:pt idx="7">
                        <c:v>2.6596365373545776</c:v>
                      </c:pt>
                      <c:pt idx="8">
                        <c:v>3.0922542523734178</c:v>
                      </c:pt>
                      <c:pt idx="9">
                        <c:v>3.45389504304495</c:v>
                      </c:pt>
                      <c:pt idx="10">
                        <c:v>3.1427538145371465</c:v>
                      </c:pt>
                      <c:pt idx="11">
                        <c:v>2.966327388178168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A-1517-4ADE-81BC-02BF73EC53F6}"/>
                  </c:ext>
                </c:extLst>
              </c15:ser>
            </c15:filteredBarSeries>
            <c15:filteredBarSeries>
              <c15:ser>
                <c:idx val="5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miesiąc'!$A$39</c15:sqref>
                        </c15:formulaRef>
                      </c:ext>
                    </c:extLst>
                    <c:strCache>
                      <c:ptCount val="1"/>
                      <c:pt idx="0">
                        <c:v>2020</c:v>
                      </c:pt>
                    </c:strCache>
                  </c:strRef>
                </c:tx>
                <c:spPr>
                  <a:solidFill>
                    <a:srgbClr val="66A428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miesiąc'!$B$37:$M$37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miesiąc'!$B$39:$M$39</c15:sqref>
                        </c15:formulaRef>
                      </c:ext>
                    </c:extLst>
                    <c:numCache>
                      <c:formatCode>_(* #\ ##0.00_);_(* \(#\ ##0.00\);_(* "-"??_);_(@_)</c:formatCode>
                      <c:ptCount val="12"/>
                      <c:pt idx="0">
                        <c:v>2.723605344426538</c:v>
                      </c:pt>
                      <c:pt idx="1">
                        <c:v>2.8571777784863266</c:v>
                      </c:pt>
                      <c:pt idx="2">
                        <c:v>2.6548353809310568</c:v>
                      </c:pt>
                      <c:pt idx="3">
                        <c:v>2.2648654077942947</c:v>
                      </c:pt>
                      <c:pt idx="4">
                        <c:v>2.573313953488372</c:v>
                      </c:pt>
                      <c:pt idx="5">
                        <c:v>2.2129688558582603</c:v>
                      </c:pt>
                      <c:pt idx="6">
                        <c:v>2.3911539663771899</c:v>
                      </c:pt>
                      <c:pt idx="7">
                        <c:v>2.5031591506901321</c:v>
                      </c:pt>
                      <c:pt idx="8">
                        <c:v>2.6797616746449564</c:v>
                      </c:pt>
                      <c:pt idx="9">
                        <c:v>2.6583392945578606</c:v>
                      </c:pt>
                      <c:pt idx="10">
                        <c:v>2.4406772359124589</c:v>
                      </c:pt>
                      <c:pt idx="11">
                        <c:v>2.2473349333035664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1517-4ADE-81BC-02BF73EC53F6}"/>
                  </c:ext>
                </c:extLst>
              </c15:ser>
            </c15:filteredBarSeries>
          </c:ext>
        </c:extLst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339456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'7. Liczba umów na miesiąc'!$B$10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miesiąc'!$C$10:$N$10</c:f>
              <c:numCache>
                <c:formatCode>_-* #\ ##0\ _z_ł_-;\-* #\ ##0\ _z_ł_-;_-* "-"??\ _z_ł_-;_-@_-</c:formatCode>
                <c:ptCount val="12"/>
                <c:pt idx="0">
                  <c:v>50244</c:v>
                </c:pt>
                <c:pt idx="1">
                  <c:v>71497</c:v>
                </c:pt>
                <c:pt idx="2">
                  <c:v>78815</c:v>
                </c:pt>
                <c:pt idx="3">
                  <c:v>85636</c:v>
                </c:pt>
                <c:pt idx="4">
                  <c:v>175258</c:v>
                </c:pt>
                <c:pt idx="5">
                  <c:v>241457</c:v>
                </c:pt>
                <c:pt idx="6">
                  <c:v>269162</c:v>
                </c:pt>
                <c:pt idx="7">
                  <c:v>276141</c:v>
                </c:pt>
                <c:pt idx="8">
                  <c:v>173653</c:v>
                </c:pt>
                <c:pt idx="9">
                  <c:v>124804</c:v>
                </c:pt>
                <c:pt idx="10">
                  <c:v>96447</c:v>
                </c:pt>
                <c:pt idx="11">
                  <c:v>81209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83E-4853-AB9A-BF98C075662B}"/>
            </c:ext>
          </c:extLst>
        </c:ser>
        <c:ser>
          <c:idx val="3"/>
          <c:order val="1"/>
          <c:tx>
            <c:strRef>
              <c:f>'7. Liczba umów na miesiąc'!$B$11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miesiąc'!$C$11:$N$11</c:f>
              <c:numCache>
                <c:formatCode>_-* #\ ##0\ _z_ł_-;\-* #\ ##0\ _z_ł_-;_-* "-"??\ _z_ł_-;_-@_-</c:formatCode>
                <c:ptCount val="12"/>
                <c:pt idx="0">
                  <c:v>155431</c:v>
                </c:pt>
                <c:pt idx="1">
                  <c:v>162970</c:v>
                </c:pt>
                <c:pt idx="2">
                  <c:v>133966</c:v>
                </c:pt>
                <c:pt idx="3">
                  <c:v>177370</c:v>
                </c:pt>
                <c:pt idx="4">
                  <c:v>267083</c:v>
                </c:pt>
                <c:pt idx="5">
                  <c:v>270627</c:v>
                </c:pt>
                <c:pt idx="6">
                  <c:v>263086</c:v>
                </c:pt>
                <c:pt idx="7">
                  <c:v>253596</c:v>
                </c:pt>
                <c:pt idx="8">
                  <c:v>197725</c:v>
                </c:pt>
                <c:pt idx="9">
                  <c:v>142297</c:v>
                </c:pt>
                <c:pt idx="10">
                  <c:v>130818</c:v>
                </c:pt>
                <c:pt idx="11">
                  <c:v>125885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83E-4853-AB9A-BF98C075662B}"/>
            </c:ext>
          </c:extLst>
        </c:ser>
        <c:ser>
          <c:idx val="4"/>
          <c:order val="2"/>
          <c:tx>
            <c:strRef>
              <c:f>'7. Liczba umów na miesiąc'!$B$12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miesiąc'!$C$12:$N$12</c:f>
              <c:numCache>
                <c:formatCode>_-* #\ ##0\ _z_ł_-;\-* #\ ##0\ _z_ł_-;_-* "-"??\ _z_ł_-;_-@_-</c:formatCode>
                <c:ptCount val="12"/>
                <c:pt idx="0">
                  <c:v>261272</c:v>
                </c:pt>
                <c:pt idx="1">
                  <c:v>218242</c:v>
                </c:pt>
                <c:pt idx="2">
                  <c:v>268188</c:v>
                </c:pt>
                <c:pt idx="3">
                  <c:v>210257</c:v>
                </c:pt>
                <c:pt idx="4">
                  <c:v>243004</c:v>
                </c:pt>
                <c:pt idx="5">
                  <c:v>269763</c:v>
                </c:pt>
                <c:pt idx="6">
                  <c:v>285686</c:v>
                </c:pt>
                <c:pt idx="7">
                  <c:v>268868</c:v>
                </c:pt>
                <c:pt idx="8">
                  <c:v>229126</c:v>
                </c:pt>
                <c:pt idx="9">
                  <c:v>168651</c:v>
                </c:pt>
                <c:pt idx="10">
                  <c:v>165585</c:v>
                </c:pt>
                <c:pt idx="11">
                  <c:v>153528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83E-4853-AB9A-BF98C075662B}"/>
            </c:ext>
          </c:extLst>
        </c:ser>
        <c:ser>
          <c:idx val="0"/>
          <c:order val="3"/>
          <c:tx>
            <c:strRef>
              <c:f>'7. Liczba umów na miesiąc'!$B$13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>
                <a:shade val="53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miesiąc'!$C$13:$N$13</c:f>
              <c:numCache>
                <c:formatCode>_-* #\ ##0\ _z_ł_-;\-* #\ ##0\ _z_ł_-;_-* "-"??\ _z_ł_-;_-@_-</c:formatCode>
                <c:ptCount val="12"/>
                <c:pt idx="0">
                  <c:v>309596</c:v>
                </c:pt>
                <c:pt idx="1">
                  <c:v>282800</c:v>
                </c:pt>
                <c:pt idx="2">
                  <c:v>254013</c:v>
                </c:pt>
                <c:pt idx="3">
                  <c:v>253243</c:v>
                </c:pt>
                <c:pt idx="4">
                  <c:v>262690</c:v>
                </c:pt>
                <c:pt idx="5">
                  <c:v>300130</c:v>
                </c:pt>
                <c:pt idx="6">
                  <c:v>333325</c:v>
                </c:pt>
                <c:pt idx="7">
                  <c:v>294130</c:v>
                </c:pt>
                <c:pt idx="8">
                  <c:v>263113</c:v>
                </c:pt>
                <c:pt idx="9">
                  <c:v>225335</c:v>
                </c:pt>
                <c:pt idx="10">
                  <c:v>200400</c:v>
                </c:pt>
                <c:pt idx="11">
                  <c:v>187840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0C-47A2-8062-230E1C249A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29009135"/>
        <c:axId val="1829010095"/>
      </c:barChart>
      <c:catAx>
        <c:axId val="18290091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10095"/>
        <c:crosses val="autoZero"/>
        <c:auto val="1"/>
        <c:lblAlgn val="ctr"/>
        <c:lblOffset val="100"/>
        <c:noMultiLvlLbl val="0"/>
      </c:catAx>
      <c:valAx>
        <c:axId val="1829010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0913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9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10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118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3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>
      <a:schemeClr val="dk1">
        <a:tint val="95000"/>
      </a:schem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>
      <a:schemeClr val="dk1">
        <a:tint val="5000"/>
      </a:schem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2053590</xdr:colOff>
      <xdr:row>3</xdr:row>
      <xdr:rowOff>342900</xdr:rowOff>
    </xdr:from>
    <xdr:to>
      <xdr:col>3</xdr:col>
      <xdr:colOff>4933950</xdr:colOff>
      <xdr:row>3</xdr:row>
      <xdr:rowOff>1828038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3330" y="708660"/>
          <a:ext cx="2880360" cy="1485138"/>
        </a:xfrm>
        <a:prstGeom prst="rect">
          <a:avLst/>
        </a:prstGeom>
      </xdr:spPr>
    </xdr:pic>
    <xdr:clientData/>
  </xdr:twoCellAnchor>
  <xdr:twoCellAnchor editAs="oneCell">
    <xdr:from>
      <xdr:col>3</xdr:col>
      <xdr:colOff>5783085</xdr:colOff>
      <xdr:row>3</xdr:row>
      <xdr:rowOff>310515</xdr:rowOff>
    </xdr:from>
    <xdr:to>
      <xdr:col>3</xdr:col>
      <xdr:colOff>8998725</xdr:colOff>
      <xdr:row>3</xdr:row>
      <xdr:rowOff>1795653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9485" y="691515"/>
          <a:ext cx="3215640" cy="14851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15</xdr:row>
      <xdr:rowOff>91201</xdr:rowOff>
    </xdr:from>
    <xdr:to>
      <xdr:col>7</xdr:col>
      <xdr:colOff>475127</xdr:colOff>
      <xdr:row>39</xdr:row>
      <xdr:rowOff>138951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A9473C7-0A34-4870-A63D-4F756824C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435908</xdr:colOff>
      <xdr:row>14</xdr:row>
      <xdr:rowOff>71716</xdr:rowOff>
    </xdr:from>
    <xdr:to>
      <xdr:col>10</xdr:col>
      <xdr:colOff>717177</xdr:colOff>
      <xdr:row>34</xdr:row>
      <xdr:rowOff>96370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AE7C5626-9C8D-BA38-4779-2DC15E7E8B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565896</xdr:colOff>
      <xdr:row>14</xdr:row>
      <xdr:rowOff>40343</xdr:rowOff>
    </xdr:from>
    <xdr:to>
      <xdr:col>21</xdr:col>
      <xdr:colOff>609599</xdr:colOff>
      <xdr:row>34</xdr:row>
      <xdr:rowOff>71719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7F38DB83-366E-ACFC-E179-9A9338092F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387909</xdr:colOff>
      <xdr:row>22</xdr:row>
      <xdr:rowOff>134401</xdr:rowOff>
    </xdr:from>
    <xdr:to>
      <xdr:col>14</xdr:col>
      <xdr:colOff>255493</xdr:colOff>
      <xdr:row>43</xdr:row>
      <xdr:rowOff>100535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391653</xdr:colOff>
      <xdr:row>22</xdr:row>
      <xdr:rowOff>129210</xdr:rowOff>
    </xdr:from>
    <xdr:to>
      <xdr:col>17</xdr:col>
      <xdr:colOff>333935</xdr:colOff>
      <xdr:row>42</xdr:row>
      <xdr:rowOff>121344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476249</xdr:colOff>
      <xdr:row>55</xdr:row>
      <xdr:rowOff>180975</xdr:rowOff>
    </xdr:from>
    <xdr:to>
      <xdr:col>14</xdr:col>
      <xdr:colOff>276225</xdr:colOff>
      <xdr:row>74</xdr:row>
      <xdr:rowOff>104775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91398B91-24AA-44E7-9D57-45AC73E222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21025</xdr:colOff>
      <xdr:row>20</xdr:row>
      <xdr:rowOff>100612</xdr:rowOff>
    </xdr:from>
    <xdr:to>
      <xdr:col>15</xdr:col>
      <xdr:colOff>283063</xdr:colOff>
      <xdr:row>43</xdr:row>
      <xdr:rowOff>102422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315918DB-2C00-4B12-8FA9-15B64C2E87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12053</xdr:colOff>
      <xdr:row>20</xdr:row>
      <xdr:rowOff>124004</xdr:rowOff>
    </xdr:from>
    <xdr:to>
      <xdr:col>14</xdr:col>
      <xdr:colOff>590117</xdr:colOff>
      <xdr:row>41</xdr:row>
      <xdr:rowOff>32348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381364</xdr:colOff>
      <xdr:row>17</xdr:row>
      <xdr:rowOff>64293</xdr:rowOff>
    </xdr:from>
    <xdr:to>
      <xdr:col>12</xdr:col>
      <xdr:colOff>799876</xdr:colOff>
      <xdr:row>46</xdr:row>
      <xdr:rowOff>5312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996B04A5-E2BF-4245-830E-C455AFDE30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287614</xdr:colOff>
      <xdr:row>17</xdr:row>
      <xdr:rowOff>42356</xdr:rowOff>
    </xdr:from>
    <xdr:to>
      <xdr:col>24</xdr:col>
      <xdr:colOff>420726</xdr:colOff>
      <xdr:row>46</xdr:row>
      <xdr:rowOff>14734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E2B51E13-435B-0C01-A4E6-BB32B2EB8F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D975"/>
  <sheetViews>
    <sheetView showGridLines="0" tabSelected="1" topLeftCell="A4" zoomScaleNormal="100" workbookViewId="0">
      <selection activeCell="D4" sqref="D4"/>
    </sheetView>
  </sheetViews>
  <sheetFormatPr defaultColWidth="9.140625" defaultRowHeight="15"/>
  <cols>
    <col min="1" max="1" width="5.7109375" style="98" customWidth="1"/>
    <col min="2" max="2" width="14.140625" style="98" customWidth="1"/>
    <col min="3" max="3" width="5.28515625" style="98" customWidth="1"/>
    <col min="4" max="4" width="150.85546875" style="135" customWidth="1"/>
    <col min="5" max="16384" width="9.140625" style="98"/>
  </cols>
  <sheetData>
    <row r="1" spans="4:4">
      <c r="D1" s="8"/>
    </row>
    <row r="2" spans="4:4" ht="31.15" hidden="1" customHeight="1">
      <c r="D2" s="8"/>
    </row>
    <row r="3" spans="4:4">
      <c r="D3" s="8"/>
    </row>
    <row r="4" spans="4:4" ht="345" customHeight="1">
      <c r="D4" s="97" t="s">
        <v>250</v>
      </c>
    </row>
    <row r="5" spans="4:4" ht="14.45" customHeight="1">
      <c r="D5" s="8"/>
    </row>
    <row r="6" spans="4:4" ht="14.45" customHeight="1">
      <c r="D6" s="8"/>
    </row>
    <row r="7" spans="4:4" ht="14.45" customHeight="1">
      <c r="D7" s="8"/>
    </row>
    <row r="8" spans="4:4" ht="14.45" customHeight="1">
      <c r="D8" s="8"/>
    </row>
    <row r="9" spans="4:4" ht="14.45" customHeight="1">
      <c r="D9" s="8"/>
    </row>
    <row r="10" spans="4:4" ht="14.45" customHeight="1">
      <c r="D10" s="8"/>
    </row>
    <row r="11" spans="4:4" ht="14.45" customHeight="1">
      <c r="D11" s="8"/>
    </row>
    <row r="12" spans="4:4" ht="14.45" customHeight="1">
      <c r="D12" s="8"/>
    </row>
    <row r="13" spans="4:4" ht="14.45" customHeight="1">
      <c r="D13" s="8"/>
    </row>
    <row r="14" spans="4:4" ht="14.45" customHeight="1"/>
    <row r="15" spans="4:4" ht="14.45" customHeight="1"/>
    <row r="16" spans="4:4" ht="14.45" customHeight="1"/>
    <row r="17" ht="14.45" customHeight="1"/>
    <row r="18" ht="14.45" customHeight="1"/>
    <row r="19" ht="14.45" customHeight="1"/>
    <row r="20" ht="14.45" customHeight="1"/>
    <row r="21" ht="14.45" customHeight="1"/>
    <row r="22" ht="14.45" customHeight="1"/>
    <row r="23" ht="14.45" customHeight="1"/>
    <row r="24" ht="14.45" customHeight="1"/>
    <row r="25" ht="14.45" customHeight="1"/>
    <row r="26" ht="14.45" customHeight="1"/>
    <row r="27" ht="14.45" customHeight="1"/>
    <row r="28" ht="14.45" customHeight="1"/>
    <row r="29" ht="14.45" customHeight="1"/>
    <row r="30" ht="14.45" customHeight="1"/>
    <row r="31" ht="14.45" customHeight="1"/>
    <row r="32" ht="14.45" customHeight="1"/>
    <row r="33" ht="14.45" customHeight="1"/>
    <row r="34" ht="14.45" customHeight="1"/>
    <row r="35" ht="14.45" customHeight="1"/>
    <row r="36" ht="14.45" customHeight="1"/>
    <row r="37" ht="14.45" customHeight="1"/>
    <row r="38" ht="14.45" customHeight="1"/>
    <row r="39" ht="14.45" customHeight="1"/>
    <row r="40" ht="14.45" customHeight="1"/>
    <row r="41" ht="14.45" customHeight="1"/>
    <row r="42" ht="14.45" customHeight="1"/>
    <row r="43" ht="14.45" customHeight="1"/>
    <row r="44" ht="14.45" customHeight="1"/>
    <row r="45" ht="14.45" customHeight="1"/>
    <row r="46" ht="14.45" customHeight="1"/>
    <row r="47" ht="14.45" customHeight="1"/>
    <row r="48" ht="14.45" customHeight="1"/>
    <row r="49" ht="14.45" customHeight="1"/>
    <row r="50" ht="14.45" customHeight="1"/>
    <row r="51" ht="14.45" customHeight="1"/>
    <row r="52" ht="14.45" customHeight="1"/>
    <row r="53" ht="14.45" customHeight="1"/>
    <row r="54" ht="14.45" customHeight="1"/>
    <row r="55" ht="14.45" customHeight="1"/>
    <row r="56" ht="14.45" customHeight="1"/>
    <row r="57" ht="14.45" customHeight="1"/>
    <row r="58" ht="14.45" customHeight="1"/>
    <row r="59" ht="14.45" customHeight="1"/>
    <row r="60" ht="14.45" customHeight="1"/>
    <row r="61" ht="14.45" customHeight="1"/>
    <row r="62" ht="14.45" customHeight="1"/>
    <row r="63" ht="14.45" customHeight="1"/>
    <row r="64" ht="14.45" customHeight="1"/>
    <row r="65" ht="14.45" customHeight="1"/>
    <row r="66" ht="14.45" customHeight="1"/>
    <row r="67" ht="14.45" customHeight="1"/>
    <row r="68" ht="14.45" customHeight="1"/>
    <row r="69" ht="14.45" customHeight="1"/>
    <row r="70" ht="14.45" customHeight="1"/>
    <row r="71" ht="14.45" customHeight="1"/>
    <row r="72" ht="14.45" customHeight="1"/>
    <row r="73" ht="14.45" customHeight="1"/>
    <row r="74" ht="14.45" customHeight="1"/>
    <row r="75" ht="14.45" customHeight="1"/>
    <row r="76" ht="14.45" customHeight="1"/>
    <row r="77" ht="14.45" customHeight="1"/>
    <row r="78" ht="14.45" customHeight="1"/>
    <row r="79" ht="14.45" customHeight="1"/>
    <row r="80" ht="14.45" customHeight="1"/>
    <row r="81" ht="14.45" customHeight="1"/>
    <row r="82" ht="14.45" customHeight="1"/>
    <row r="83" ht="14.45" customHeight="1"/>
    <row r="84" ht="14.45" customHeight="1"/>
    <row r="85" ht="14.45" customHeight="1"/>
    <row r="86" ht="14.45" customHeight="1"/>
    <row r="87" ht="14.45" customHeight="1"/>
    <row r="88" ht="14.45" customHeight="1"/>
    <row r="89" ht="14.45" customHeight="1"/>
    <row r="90" ht="14.45" customHeight="1"/>
    <row r="91" ht="14.45" customHeight="1"/>
    <row r="92" ht="14.45" customHeight="1"/>
    <row r="93" ht="14.45" customHeight="1"/>
    <row r="94" ht="14.45" customHeight="1"/>
    <row r="95" ht="14.45" customHeight="1"/>
    <row r="96" ht="14.45" customHeight="1"/>
    <row r="97" ht="14.45" customHeight="1"/>
    <row r="98" ht="14.45" customHeight="1"/>
    <row r="99" ht="14.45" customHeight="1"/>
    <row r="100" ht="14.45" customHeight="1"/>
    <row r="101" ht="14.45" customHeight="1"/>
    <row r="102" ht="14.45" customHeight="1"/>
    <row r="103" ht="14.45" customHeight="1"/>
    <row r="104" ht="14.45" customHeight="1"/>
    <row r="105" ht="14.45" customHeight="1"/>
    <row r="106" ht="14.45" customHeight="1"/>
    <row r="107" ht="14.45" customHeight="1"/>
    <row r="108" ht="14.45" customHeight="1"/>
    <row r="109" ht="14.45" customHeight="1"/>
    <row r="110" ht="14.45" customHeight="1"/>
    <row r="111" ht="14.45" customHeight="1"/>
    <row r="112" ht="14.45" customHeight="1"/>
    <row r="113" ht="14.45" customHeight="1"/>
    <row r="114" ht="14.45" customHeight="1"/>
    <row r="115" ht="14.45" customHeight="1"/>
    <row r="116" ht="14.45" customHeight="1"/>
    <row r="117" ht="14.45" customHeight="1"/>
    <row r="118" ht="14.45" customHeight="1"/>
    <row r="119" ht="14.45" customHeight="1"/>
    <row r="120" ht="14.45" customHeight="1"/>
    <row r="121" ht="14.45" customHeight="1"/>
    <row r="122" ht="14.45" customHeight="1"/>
    <row r="123" ht="14.45" customHeight="1"/>
    <row r="124" ht="14.45" customHeight="1"/>
    <row r="125" ht="14.45" customHeight="1"/>
    <row r="126" ht="14.45" customHeight="1"/>
    <row r="127" ht="14.45" customHeight="1"/>
    <row r="128" ht="14.45" customHeight="1"/>
    <row r="129" ht="14.45" customHeight="1"/>
    <row r="130" ht="14.45" customHeight="1"/>
    <row r="131" ht="14.45" customHeight="1"/>
    <row r="132" ht="14.45" customHeight="1"/>
    <row r="133" ht="14.45" customHeight="1"/>
    <row r="134" ht="14.45" customHeight="1"/>
    <row r="135" ht="14.45" customHeight="1"/>
    <row r="136" ht="14.45" customHeight="1"/>
    <row r="137" ht="14.45" customHeight="1"/>
    <row r="138" ht="14.45" customHeight="1"/>
    <row r="139" ht="14.45" customHeight="1"/>
    <row r="140" ht="14.45" customHeight="1"/>
    <row r="141" ht="14.45" customHeight="1"/>
    <row r="142" ht="14.45" customHeight="1"/>
    <row r="143" ht="14.45" customHeight="1"/>
    <row r="144" ht="14.45" customHeight="1"/>
    <row r="145" ht="14.45" customHeight="1"/>
    <row r="146" ht="14.45" customHeight="1"/>
    <row r="147" ht="14.45" customHeight="1"/>
    <row r="148" ht="14.45" customHeight="1"/>
    <row r="149" ht="14.45" customHeight="1"/>
    <row r="150" ht="14.45" customHeight="1"/>
    <row r="151" ht="14.45" customHeight="1"/>
    <row r="152" ht="14.45" customHeight="1"/>
    <row r="153" ht="14.45" customHeight="1"/>
    <row r="154" ht="14.45" customHeight="1"/>
    <row r="155" ht="14.45" customHeight="1"/>
    <row r="156" ht="14.45" customHeight="1"/>
    <row r="157" ht="14.45" customHeight="1"/>
    <row r="158" ht="14.45" customHeight="1"/>
    <row r="159" ht="14.45" customHeight="1"/>
    <row r="160" ht="14.45" customHeight="1"/>
    <row r="161" ht="14.45" customHeight="1"/>
    <row r="162" ht="14.45" customHeight="1"/>
    <row r="163" ht="14.45" customHeight="1"/>
    <row r="164" ht="14.45" customHeight="1"/>
    <row r="165" ht="14.45" customHeight="1"/>
    <row r="166" ht="14.45" customHeight="1"/>
    <row r="167" ht="14.45" customHeight="1"/>
    <row r="168" ht="14.45" customHeight="1"/>
    <row r="169" ht="14.45" customHeight="1"/>
    <row r="170" ht="14.45" customHeight="1"/>
    <row r="171" ht="14.45" customHeight="1"/>
    <row r="172" ht="14.45" customHeight="1"/>
    <row r="173" ht="14.45" customHeight="1"/>
    <row r="174" ht="14.45" customHeight="1"/>
    <row r="175" ht="14.45" customHeight="1"/>
    <row r="176" ht="14.45" customHeight="1"/>
    <row r="177" ht="14.45" customHeight="1"/>
    <row r="178" ht="14.45" customHeight="1"/>
    <row r="179" ht="14.45" customHeight="1"/>
    <row r="180" ht="14.45" customHeight="1"/>
    <row r="181" ht="14.45" customHeight="1"/>
    <row r="182" ht="14.45" customHeight="1"/>
    <row r="183" ht="14.45" customHeight="1"/>
    <row r="184" ht="14.45" customHeight="1"/>
    <row r="185" ht="14.45" customHeight="1"/>
    <row r="186" ht="14.45" customHeight="1"/>
    <row r="187" ht="14.45" customHeight="1"/>
    <row r="188" ht="14.45" customHeight="1"/>
    <row r="189" ht="14.45" customHeight="1"/>
    <row r="190" ht="14.45" customHeight="1"/>
    <row r="191" ht="14.45" customHeight="1"/>
    <row r="192" ht="14.45" customHeight="1"/>
    <row r="193" ht="14.45" customHeight="1"/>
    <row r="194" ht="14.45" customHeight="1"/>
    <row r="195" ht="14.45" customHeight="1"/>
    <row r="196" ht="14.45" customHeight="1"/>
    <row r="197" ht="14.45" customHeight="1"/>
    <row r="198" ht="14.45" customHeight="1"/>
    <row r="199" ht="14.45" customHeight="1"/>
    <row r="200" ht="14.45" customHeight="1"/>
    <row r="201" ht="14.45" customHeight="1"/>
    <row r="202" ht="14.45" customHeight="1"/>
    <row r="203" ht="14.45" customHeight="1"/>
    <row r="204" ht="14.45" customHeight="1"/>
    <row r="205" ht="14.45" customHeight="1"/>
    <row r="206" ht="14.45" customHeight="1"/>
    <row r="207" ht="14.45" customHeight="1"/>
    <row r="208" ht="14.45" customHeight="1"/>
    <row r="209" ht="14.45" customHeight="1"/>
    <row r="210" ht="14.45" customHeight="1"/>
    <row r="211" ht="14.45" customHeight="1"/>
    <row r="212" ht="14.45" customHeight="1"/>
    <row r="213" ht="14.45" customHeight="1"/>
    <row r="214" ht="14.45" customHeight="1"/>
    <row r="215" ht="14.45" customHeight="1"/>
    <row r="216" ht="14.45" customHeight="1"/>
    <row r="217" ht="14.45" customHeight="1"/>
    <row r="218" ht="14.45" customHeight="1"/>
    <row r="219" ht="14.45" customHeight="1"/>
    <row r="220" ht="14.45" customHeight="1"/>
    <row r="221" ht="14.45" customHeight="1"/>
    <row r="222" ht="14.45" customHeight="1"/>
    <row r="223" ht="14.45" customHeight="1"/>
    <row r="224" ht="14.45" customHeight="1"/>
    <row r="225" ht="14.45" customHeight="1"/>
    <row r="226" ht="14.45" customHeight="1"/>
    <row r="227" ht="14.45" customHeight="1"/>
    <row r="228" ht="14.45" customHeight="1"/>
    <row r="229" ht="14.45" customHeight="1"/>
    <row r="230" ht="14.45" customHeight="1"/>
    <row r="231" ht="14.45" customHeight="1"/>
    <row r="232" ht="14.45" customHeight="1"/>
    <row r="233" ht="14.45" customHeight="1"/>
    <row r="234" ht="14.45" customHeight="1"/>
    <row r="235" ht="14.45" customHeight="1"/>
    <row r="236" ht="14.45" customHeight="1"/>
    <row r="237" ht="14.45" customHeight="1"/>
    <row r="238" ht="14.45" customHeight="1"/>
    <row r="239" ht="14.45" customHeight="1"/>
    <row r="240" ht="14.45" customHeight="1"/>
    <row r="241" ht="14.45" customHeight="1"/>
    <row r="242" ht="14.45" customHeight="1"/>
    <row r="243" ht="14.45" customHeight="1"/>
    <row r="244" ht="14.45" customHeight="1"/>
    <row r="245" ht="14.45" customHeight="1"/>
    <row r="246" ht="14.45" customHeight="1"/>
    <row r="247" ht="14.45" customHeight="1"/>
    <row r="248" ht="14.45" customHeight="1"/>
    <row r="249" ht="14.45" customHeight="1"/>
    <row r="250" ht="14.45" customHeight="1"/>
    <row r="251" ht="14.45" customHeight="1"/>
    <row r="252" ht="14.45" customHeight="1"/>
    <row r="253" ht="14.45" customHeight="1"/>
    <row r="254" ht="14.45" customHeight="1"/>
    <row r="255" ht="14.45" customHeight="1"/>
    <row r="256" ht="14.45" customHeight="1"/>
    <row r="257" ht="14.45" customHeight="1"/>
    <row r="258" ht="14.45" customHeight="1"/>
    <row r="259" ht="14.45" customHeight="1"/>
    <row r="260" ht="14.45" customHeight="1"/>
    <row r="261" ht="14.45" customHeight="1"/>
    <row r="262" ht="14.45" customHeight="1"/>
    <row r="263" ht="14.45" customHeight="1"/>
    <row r="264" ht="14.45" customHeight="1"/>
    <row r="265" ht="14.45" customHeight="1"/>
    <row r="266" ht="14.45" customHeight="1"/>
    <row r="267" ht="14.45" customHeight="1"/>
    <row r="268" ht="14.45" customHeight="1"/>
    <row r="269" ht="14.45" customHeight="1"/>
    <row r="270" ht="14.45" customHeight="1"/>
    <row r="271" ht="14.45" customHeight="1"/>
    <row r="272" ht="14.45" customHeight="1"/>
    <row r="273" ht="14.45" customHeight="1"/>
    <row r="274" ht="14.45" customHeight="1"/>
    <row r="275" ht="14.45" customHeight="1"/>
    <row r="276" ht="14.45" customHeight="1"/>
    <row r="277" ht="14.45" customHeight="1"/>
    <row r="278" ht="14.45" customHeight="1"/>
    <row r="279" ht="14.45" customHeight="1"/>
    <row r="280" ht="14.45" customHeight="1"/>
    <row r="281" ht="14.45" customHeight="1"/>
    <row r="282" ht="14.45" customHeight="1"/>
    <row r="283" ht="14.45" customHeight="1"/>
    <row r="284" ht="14.45" customHeight="1"/>
    <row r="285" ht="14.45" customHeight="1"/>
    <row r="286" ht="14.45" customHeight="1"/>
    <row r="287" ht="14.45" customHeight="1"/>
    <row r="288" ht="14.45" customHeight="1"/>
    <row r="289" ht="14.45" customHeight="1"/>
    <row r="290" ht="14.45" customHeight="1"/>
    <row r="291" ht="14.45" customHeight="1"/>
    <row r="292" ht="14.45" customHeight="1"/>
    <row r="293" ht="14.45" customHeight="1"/>
    <row r="294" ht="14.45" customHeight="1"/>
    <row r="295" ht="14.45" customHeight="1"/>
    <row r="296" ht="14.45" customHeight="1"/>
    <row r="297" ht="14.45" customHeight="1"/>
    <row r="298" ht="14.45" customHeight="1"/>
    <row r="299" ht="14.45" customHeight="1"/>
    <row r="300" ht="14.45" customHeight="1"/>
    <row r="301" ht="14.45" customHeight="1"/>
    <row r="302" ht="14.45" customHeight="1"/>
    <row r="303" ht="14.45" customHeight="1"/>
    <row r="304" ht="14.45" customHeight="1"/>
    <row r="305" ht="14.45" customHeight="1"/>
    <row r="306" ht="14.45" customHeight="1"/>
    <row r="307" ht="14.45" customHeight="1"/>
    <row r="308" ht="14.45" customHeight="1"/>
    <row r="309" ht="14.45" customHeight="1"/>
    <row r="310" ht="14.45" customHeight="1"/>
    <row r="311" ht="14.45" customHeight="1"/>
    <row r="312" ht="14.45" customHeight="1"/>
    <row r="313" ht="14.45" customHeight="1"/>
    <row r="314" ht="14.45" customHeight="1"/>
    <row r="315" ht="14.45" customHeight="1"/>
    <row r="316" ht="14.45" customHeight="1"/>
    <row r="317" ht="14.45" customHeight="1"/>
    <row r="318" ht="14.45" customHeight="1"/>
    <row r="319" ht="14.45" customHeight="1"/>
    <row r="320" ht="14.45" customHeight="1"/>
    <row r="321" ht="14.45" customHeight="1"/>
    <row r="322" ht="14.45" customHeight="1"/>
    <row r="323" ht="14.45" customHeight="1"/>
    <row r="324" ht="14.45" customHeight="1"/>
    <row r="325" ht="14.45" customHeight="1"/>
    <row r="326" ht="14.45" customHeight="1"/>
    <row r="327" ht="14.45" customHeight="1"/>
    <row r="328" ht="14.45" customHeight="1"/>
    <row r="329" ht="14.45" customHeight="1"/>
    <row r="330" ht="14.45" customHeight="1"/>
    <row r="331" ht="14.45" customHeight="1"/>
    <row r="332" ht="14.45" customHeight="1"/>
    <row r="333" ht="14.45" customHeight="1"/>
    <row r="334" ht="14.45" customHeight="1"/>
    <row r="335" ht="14.45" customHeight="1"/>
    <row r="336" ht="14.45" customHeight="1"/>
    <row r="337" ht="14.45" customHeight="1"/>
    <row r="338" ht="14.45" customHeight="1"/>
    <row r="339" ht="14.45" customHeight="1"/>
    <row r="340" ht="14.45" customHeight="1"/>
    <row r="341" ht="14.45" customHeight="1"/>
    <row r="342" ht="14.45" customHeight="1"/>
    <row r="343" ht="14.45" customHeight="1"/>
    <row r="344" ht="14.45" customHeight="1"/>
    <row r="345" ht="14.45" customHeight="1"/>
    <row r="346" ht="14.45" customHeight="1"/>
    <row r="347" ht="14.45" customHeight="1"/>
    <row r="348" ht="14.45" customHeight="1"/>
    <row r="349" ht="14.45" customHeight="1"/>
    <row r="350" ht="14.45" customHeight="1"/>
    <row r="351" ht="14.45" customHeight="1"/>
    <row r="352" ht="14.45" customHeight="1"/>
    <row r="353" ht="14.45" customHeight="1"/>
    <row r="354" ht="14.45" customHeight="1"/>
    <row r="355" ht="14.45" customHeight="1"/>
    <row r="356" ht="14.45" customHeight="1"/>
    <row r="357" ht="14.45" customHeight="1"/>
    <row r="358" ht="14.45" customHeight="1"/>
    <row r="359" ht="14.45" customHeight="1"/>
    <row r="360" ht="14.45" customHeight="1"/>
    <row r="361" ht="14.45" customHeight="1"/>
    <row r="362" ht="14.45" customHeight="1"/>
    <row r="363" ht="14.45" customHeight="1"/>
    <row r="364" ht="14.45" customHeight="1"/>
    <row r="365" ht="14.45" customHeight="1"/>
    <row r="366" ht="14.45" customHeight="1"/>
    <row r="367" ht="14.45" customHeight="1"/>
    <row r="368" ht="14.45" customHeight="1"/>
    <row r="369" ht="14.45" customHeight="1"/>
    <row r="370" ht="14.45" customHeight="1"/>
    <row r="371" ht="14.45" customHeight="1"/>
    <row r="372" ht="14.45" customHeight="1"/>
    <row r="373" ht="14.45" customHeight="1"/>
    <row r="374" ht="14.45" customHeight="1"/>
    <row r="375" ht="14.45" customHeight="1"/>
    <row r="376" ht="14.45" customHeight="1"/>
    <row r="377" ht="14.45" customHeight="1"/>
    <row r="378" ht="14.45" customHeight="1"/>
    <row r="379" ht="14.45" customHeight="1"/>
    <row r="380" ht="14.45" customHeight="1"/>
    <row r="381" ht="14.45" customHeight="1"/>
    <row r="382" ht="14.45" customHeight="1"/>
    <row r="383" ht="14.45" customHeight="1"/>
    <row r="384" ht="14.45" customHeight="1"/>
    <row r="385" ht="14.45" customHeight="1"/>
    <row r="386" ht="14.45" customHeight="1"/>
    <row r="387" ht="14.45" customHeight="1"/>
    <row r="388" ht="14.45" customHeight="1"/>
    <row r="389" ht="14.45" customHeight="1"/>
    <row r="390" ht="14.45" customHeight="1"/>
    <row r="391" ht="14.45" customHeight="1"/>
    <row r="392" ht="14.45" customHeight="1"/>
    <row r="393" ht="14.45" customHeight="1"/>
    <row r="394" ht="14.45" customHeight="1"/>
    <row r="395" ht="14.45" customHeight="1"/>
    <row r="396" ht="14.45" customHeight="1"/>
    <row r="397" ht="14.45" customHeight="1"/>
    <row r="398" ht="14.45" customHeight="1"/>
    <row r="399" ht="14.45" customHeight="1"/>
    <row r="400" ht="14.45" customHeight="1"/>
    <row r="401" ht="14.45" customHeight="1"/>
    <row r="402" ht="14.45" customHeight="1"/>
    <row r="403" ht="14.45" customHeight="1"/>
    <row r="404" ht="14.45" customHeight="1"/>
    <row r="405" ht="14.45" customHeight="1"/>
    <row r="406" ht="14.45" customHeight="1"/>
    <row r="407" ht="14.45" customHeight="1"/>
    <row r="408" ht="14.45" customHeight="1"/>
    <row r="409" ht="14.45" customHeight="1"/>
    <row r="410" ht="14.45" customHeight="1"/>
    <row r="411" ht="14.45" customHeight="1"/>
    <row r="412" ht="14.45" customHeight="1"/>
    <row r="413" ht="14.45" customHeight="1"/>
    <row r="414" ht="14.45" customHeight="1"/>
    <row r="415" ht="14.45" customHeight="1"/>
    <row r="416" ht="14.45" customHeight="1"/>
    <row r="417" ht="14.45" customHeight="1"/>
    <row r="418" ht="14.45" customHeight="1"/>
    <row r="419" ht="14.45" customHeight="1"/>
    <row r="420" ht="14.45" customHeight="1"/>
    <row r="421" ht="14.45" customHeight="1"/>
    <row r="422" ht="14.45" customHeight="1"/>
    <row r="423" ht="14.45" customHeight="1"/>
    <row r="424" ht="14.45" customHeight="1"/>
    <row r="425" ht="14.45" customHeight="1"/>
    <row r="426" ht="14.45" customHeight="1"/>
    <row r="427" ht="14.45" customHeight="1"/>
    <row r="428" ht="14.45" customHeight="1"/>
    <row r="429" ht="14.45" customHeight="1"/>
    <row r="430" ht="14.45" customHeight="1"/>
    <row r="431" ht="14.45" customHeight="1"/>
    <row r="432" ht="14.45" customHeight="1"/>
    <row r="433" ht="14.45" customHeight="1"/>
    <row r="434" ht="14.45" customHeight="1"/>
    <row r="435" ht="14.45" customHeight="1"/>
    <row r="436" ht="14.45" customHeight="1"/>
    <row r="437" ht="14.45" customHeight="1"/>
    <row r="438" ht="14.45" customHeight="1"/>
    <row r="439" ht="14.45" customHeight="1"/>
    <row r="440" ht="14.45" customHeight="1"/>
    <row r="441" ht="14.45" customHeight="1"/>
    <row r="442" ht="14.45" customHeight="1"/>
    <row r="443" ht="14.45" customHeight="1"/>
    <row r="444" ht="14.45" customHeight="1"/>
    <row r="445" ht="14.45" customHeight="1"/>
    <row r="446" ht="14.45" customHeight="1"/>
    <row r="447" ht="14.45" customHeight="1"/>
    <row r="448" ht="14.45" customHeight="1"/>
    <row r="449" ht="14.45" customHeight="1"/>
    <row r="450" ht="14.45" customHeight="1"/>
    <row r="451" ht="14.45" customHeight="1"/>
    <row r="452" ht="14.45" customHeight="1"/>
    <row r="453" ht="14.45" customHeight="1"/>
    <row r="454" ht="14.45" customHeight="1"/>
    <row r="455" ht="14.45" customHeight="1"/>
    <row r="456" ht="14.45" customHeight="1"/>
    <row r="457" ht="14.45" customHeight="1"/>
    <row r="458" ht="14.45" customHeight="1"/>
    <row r="459" ht="14.45" customHeight="1"/>
    <row r="460" ht="14.45" customHeight="1"/>
    <row r="461" ht="14.45" customHeight="1"/>
    <row r="462" ht="14.45" customHeight="1"/>
    <row r="463" ht="14.45" customHeight="1"/>
    <row r="464" ht="14.45" customHeight="1"/>
    <row r="465" ht="14.45" customHeight="1"/>
    <row r="466" ht="14.45" customHeight="1"/>
    <row r="467" ht="14.45" customHeight="1"/>
    <row r="468" ht="14.45" customHeight="1"/>
    <row r="469" ht="14.45" customHeight="1"/>
    <row r="470" ht="14.45" customHeight="1"/>
    <row r="471" ht="14.45" customHeight="1"/>
    <row r="472" ht="14.45" customHeight="1"/>
    <row r="473" ht="14.45" customHeight="1"/>
    <row r="474" ht="14.45" customHeight="1"/>
    <row r="475" ht="14.45" customHeight="1"/>
    <row r="476" ht="14.45" customHeight="1"/>
    <row r="477" ht="14.45" customHeight="1"/>
    <row r="478" ht="14.45" customHeight="1"/>
    <row r="479" ht="14.45" customHeight="1"/>
    <row r="480" ht="14.45" customHeight="1"/>
    <row r="481" ht="14.45" customHeight="1"/>
    <row r="482" ht="14.45" customHeight="1"/>
    <row r="483" ht="14.45" customHeight="1"/>
    <row r="484" ht="14.45" customHeight="1"/>
    <row r="485" ht="14.45" customHeight="1"/>
    <row r="486" ht="14.45" customHeight="1"/>
    <row r="487" ht="14.45" customHeight="1"/>
    <row r="488" ht="14.45" customHeight="1"/>
    <row r="489" ht="14.45" customHeight="1"/>
    <row r="490" ht="14.45" customHeight="1"/>
    <row r="491" ht="14.45" customHeight="1"/>
    <row r="492" ht="14.45" customHeight="1"/>
    <row r="493" ht="14.45" customHeight="1"/>
    <row r="494" ht="14.45" customHeight="1"/>
    <row r="495" ht="14.45" customHeight="1"/>
    <row r="496" ht="14.45" customHeight="1"/>
    <row r="497" ht="14.45" customHeight="1"/>
    <row r="498" ht="14.45" customHeight="1"/>
    <row r="499" ht="14.45" customHeight="1"/>
    <row r="500" ht="14.45" customHeight="1"/>
    <row r="501" ht="14.45" customHeight="1"/>
    <row r="502" ht="14.45" customHeight="1"/>
    <row r="503" ht="14.45" customHeight="1"/>
    <row r="504" ht="14.45" customHeight="1"/>
    <row r="505" ht="14.45" customHeight="1"/>
    <row r="506" ht="14.45" customHeight="1"/>
    <row r="507" ht="14.45" customHeight="1"/>
    <row r="508" ht="14.45" customHeight="1"/>
    <row r="509" ht="14.45" customHeight="1"/>
    <row r="510" ht="14.45" customHeight="1"/>
    <row r="511" ht="14.45" customHeight="1"/>
    <row r="512" ht="14.45" customHeight="1"/>
    <row r="513" ht="14.45" customHeight="1"/>
    <row r="514" ht="14.45" customHeight="1"/>
    <row r="515" ht="14.45" customHeight="1"/>
    <row r="516" ht="14.45" customHeight="1"/>
    <row r="517" ht="14.45" customHeight="1"/>
    <row r="518" ht="14.45" customHeight="1"/>
    <row r="519" ht="14.45" customHeight="1"/>
    <row r="520" ht="14.45" customHeight="1"/>
    <row r="521" ht="14.45" customHeight="1"/>
    <row r="522" ht="14.45" customHeight="1"/>
    <row r="523" ht="14.45" customHeight="1"/>
    <row r="524" ht="14.45" customHeight="1"/>
    <row r="525" ht="14.45" customHeight="1"/>
    <row r="526" ht="14.45" customHeight="1"/>
    <row r="527" ht="14.45" customHeight="1"/>
    <row r="528" ht="14.45" customHeight="1"/>
    <row r="529" ht="14.45" customHeight="1"/>
    <row r="530" ht="14.45" customHeight="1"/>
    <row r="531" ht="14.45" customHeight="1"/>
    <row r="532" ht="14.45" customHeight="1"/>
    <row r="533" ht="14.45" customHeight="1"/>
    <row r="534" ht="14.45" customHeight="1"/>
    <row r="535" ht="14.45" customHeight="1"/>
    <row r="536" ht="14.45" customHeight="1"/>
    <row r="537" ht="14.45" customHeight="1"/>
    <row r="538" ht="14.45" customHeight="1"/>
    <row r="539" ht="14.45" customHeight="1"/>
    <row r="540" ht="14.45" customHeight="1"/>
    <row r="541" ht="14.45" customHeight="1"/>
    <row r="542" ht="14.45" customHeight="1"/>
    <row r="543" ht="14.45" customHeight="1"/>
    <row r="544" ht="14.45" customHeight="1"/>
    <row r="545" ht="14.45" customHeight="1"/>
    <row r="546" ht="14.45" customHeight="1"/>
    <row r="547" ht="14.45" customHeight="1"/>
    <row r="548" ht="14.45" customHeight="1"/>
    <row r="549" ht="14.45" customHeight="1"/>
    <row r="550" ht="14.45" customHeight="1"/>
    <row r="551" ht="14.45" customHeight="1"/>
    <row r="552" ht="14.45" customHeight="1"/>
    <row r="553" ht="14.45" customHeight="1"/>
    <row r="554" ht="14.45" customHeight="1"/>
    <row r="555" ht="14.45" customHeight="1"/>
    <row r="556" ht="14.45" customHeight="1"/>
    <row r="557" ht="14.45" customHeight="1"/>
    <row r="558" ht="14.45" customHeight="1"/>
    <row r="559" ht="14.45" customHeight="1"/>
    <row r="560" ht="14.45" customHeight="1"/>
    <row r="561" ht="14.45" customHeight="1"/>
    <row r="562" ht="14.45" customHeight="1"/>
    <row r="563" ht="14.45" customHeight="1"/>
    <row r="564" ht="14.45" customHeight="1"/>
    <row r="565" ht="14.45" customHeight="1"/>
    <row r="566" ht="14.45" customHeight="1"/>
    <row r="567" ht="14.45" customHeight="1"/>
    <row r="568" ht="14.45" customHeight="1"/>
    <row r="569" ht="14.45" customHeight="1"/>
    <row r="570" ht="14.45" customHeight="1"/>
    <row r="571" ht="14.45" customHeight="1"/>
    <row r="572" ht="14.45" customHeight="1"/>
    <row r="573" ht="14.45" customHeight="1"/>
    <row r="574" ht="14.45" customHeight="1"/>
    <row r="575" ht="14.45" customHeight="1"/>
    <row r="576" ht="14.45" customHeight="1"/>
    <row r="577" ht="14.45" customHeight="1"/>
    <row r="578" ht="14.45" customHeight="1"/>
    <row r="579" ht="14.45" customHeight="1"/>
    <row r="580" ht="14.45" customHeight="1"/>
    <row r="581" ht="14.45" customHeight="1"/>
    <row r="582" ht="14.45" customHeight="1"/>
    <row r="583" ht="14.45" customHeight="1"/>
    <row r="584" ht="14.45" customHeight="1"/>
    <row r="585" ht="14.45" customHeight="1"/>
    <row r="586" ht="14.45" customHeight="1"/>
    <row r="587" ht="14.45" customHeight="1"/>
    <row r="588" ht="14.45" customHeight="1"/>
    <row r="589" ht="14.45" customHeight="1"/>
    <row r="590" ht="14.45" customHeight="1"/>
    <row r="591" ht="14.45" customHeight="1"/>
    <row r="592" ht="14.45" customHeight="1"/>
    <row r="593" ht="14.45" customHeight="1"/>
    <row r="594" ht="14.45" customHeight="1"/>
    <row r="595" ht="14.45" customHeight="1"/>
    <row r="596" ht="14.45" customHeight="1"/>
    <row r="597" ht="14.45" customHeight="1"/>
    <row r="598" ht="14.45" customHeight="1"/>
    <row r="599" ht="14.45" customHeight="1"/>
    <row r="600" ht="14.45" customHeight="1"/>
    <row r="601" ht="14.45" customHeight="1"/>
    <row r="602" ht="14.45" customHeight="1"/>
    <row r="603" ht="14.45" customHeight="1"/>
    <row r="604" ht="14.45" customHeight="1"/>
    <row r="605" ht="14.45" customHeight="1"/>
    <row r="606" ht="14.45" customHeight="1"/>
    <row r="607" ht="14.45" customHeight="1"/>
    <row r="608" ht="14.45" customHeight="1"/>
    <row r="609" ht="14.45" customHeight="1"/>
    <row r="610" ht="14.45" customHeight="1"/>
    <row r="611" ht="14.45" customHeight="1"/>
    <row r="612" ht="14.45" customHeight="1"/>
    <row r="613" ht="14.45" customHeight="1"/>
    <row r="614" ht="14.45" customHeight="1"/>
    <row r="615" ht="14.45" customHeight="1"/>
    <row r="616" ht="14.45" customHeight="1"/>
    <row r="617" ht="14.45" customHeight="1"/>
    <row r="618" ht="14.45" customHeight="1"/>
    <row r="619" ht="14.45" customHeight="1"/>
    <row r="620" ht="14.45" customHeight="1"/>
    <row r="621" ht="14.45" customHeight="1"/>
    <row r="622" ht="14.45" customHeight="1"/>
    <row r="623" ht="14.45" customHeight="1"/>
    <row r="624" ht="14.45" customHeight="1"/>
    <row r="625" ht="14.45" customHeight="1"/>
    <row r="626" ht="14.45" customHeight="1"/>
    <row r="627" ht="14.45" customHeight="1"/>
    <row r="628" ht="14.45" customHeight="1"/>
    <row r="629" ht="14.45" customHeight="1"/>
    <row r="630" ht="14.45" customHeight="1"/>
    <row r="631" ht="14.45" customHeight="1"/>
    <row r="632" ht="14.45" customHeight="1"/>
    <row r="633" ht="14.45" customHeight="1"/>
    <row r="634" ht="14.45" customHeight="1"/>
    <row r="635" ht="14.45" customHeight="1"/>
    <row r="636" ht="14.45" customHeight="1"/>
    <row r="637" ht="14.45" customHeight="1"/>
    <row r="638" ht="14.45" customHeight="1"/>
    <row r="639" ht="14.45" customHeight="1"/>
    <row r="640" ht="14.45" customHeight="1"/>
    <row r="641" ht="14.45" customHeight="1"/>
    <row r="642" ht="14.45" customHeight="1"/>
    <row r="643" ht="14.45" customHeight="1"/>
    <row r="644" ht="14.45" customHeight="1"/>
    <row r="645" ht="14.45" customHeight="1"/>
    <row r="646" ht="14.45" customHeight="1"/>
    <row r="647" ht="14.45" customHeight="1"/>
    <row r="648" ht="14.45" customHeight="1"/>
    <row r="649" ht="14.45" customHeight="1"/>
    <row r="650" ht="14.45" customHeight="1"/>
    <row r="651" ht="14.45" customHeight="1"/>
    <row r="652" ht="14.45" customHeight="1"/>
    <row r="653" ht="14.45" customHeight="1"/>
    <row r="654" ht="14.45" customHeight="1"/>
    <row r="655" ht="14.45" customHeight="1"/>
    <row r="656" ht="14.45" customHeight="1"/>
    <row r="657" ht="14.45" customHeight="1"/>
    <row r="658" ht="14.45" customHeight="1"/>
    <row r="659" ht="14.45" customHeight="1"/>
    <row r="660" ht="14.45" customHeight="1"/>
    <row r="661" ht="14.45" customHeight="1"/>
    <row r="662" ht="14.45" customHeight="1"/>
    <row r="663" ht="14.45" customHeight="1"/>
    <row r="664" ht="14.45" customHeight="1"/>
    <row r="665" ht="14.45" customHeight="1"/>
    <row r="666" ht="14.45" customHeight="1"/>
    <row r="667" ht="14.45" customHeight="1"/>
    <row r="668" ht="14.45" customHeight="1"/>
    <row r="669" ht="14.45" customHeight="1"/>
    <row r="670" ht="14.45" customHeight="1"/>
    <row r="671" ht="14.45" customHeight="1"/>
    <row r="672" ht="14.45" customHeight="1"/>
    <row r="673" ht="14.45" customHeight="1"/>
    <row r="674" ht="14.45" customHeight="1"/>
    <row r="675" ht="14.45" customHeight="1"/>
    <row r="676" ht="14.45" customHeight="1"/>
    <row r="677" ht="14.45" customHeight="1"/>
    <row r="678" ht="14.45" customHeight="1"/>
    <row r="679" ht="14.45" customHeight="1"/>
    <row r="680" ht="14.45" customHeight="1"/>
    <row r="681" ht="14.45" customHeight="1"/>
    <row r="682" ht="14.45" customHeight="1"/>
    <row r="683" ht="14.45" customHeight="1"/>
    <row r="684" ht="14.45" customHeight="1"/>
    <row r="685" ht="14.45" customHeight="1"/>
    <row r="686" ht="14.45" customHeight="1"/>
    <row r="687" ht="14.45" customHeight="1"/>
    <row r="688" ht="14.45" customHeight="1"/>
    <row r="689" ht="14.45" customHeight="1"/>
    <row r="690" ht="14.45" customHeight="1"/>
    <row r="691" ht="14.45" customHeight="1"/>
    <row r="692" ht="14.45" customHeight="1"/>
    <row r="693" ht="14.45" customHeight="1"/>
    <row r="694" ht="14.45" customHeight="1"/>
    <row r="695" ht="14.45" customHeight="1"/>
    <row r="696" ht="14.45" customHeight="1"/>
    <row r="697" ht="14.45" customHeight="1"/>
    <row r="698" ht="14.45" customHeight="1"/>
    <row r="699" ht="14.45" customHeight="1"/>
    <row r="700" ht="14.45" customHeight="1"/>
    <row r="701" ht="14.45" customHeight="1"/>
    <row r="702" ht="14.45" customHeight="1"/>
    <row r="703" ht="14.45" customHeight="1"/>
    <row r="704" ht="14.45" customHeight="1"/>
    <row r="705" ht="14.45" customHeight="1"/>
    <row r="706" ht="14.45" customHeight="1"/>
    <row r="707" ht="14.45" customHeight="1"/>
    <row r="708" ht="14.45" customHeight="1"/>
    <row r="709" ht="14.45" customHeight="1"/>
    <row r="710" ht="14.45" customHeight="1"/>
    <row r="711" ht="14.45" customHeight="1"/>
    <row r="712" ht="14.45" customHeight="1"/>
    <row r="713" ht="14.45" customHeight="1"/>
    <row r="714" ht="14.45" customHeight="1"/>
    <row r="715" ht="14.45" customHeight="1"/>
    <row r="716" ht="14.45" customHeight="1"/>
    <row r="717" ht="14.45" customHeight="1"/>
    <row r="718" ht="14.45" customHeight="1"/>
    <row r="719" ht="14.45" customHeight="1"/>
    <row r="720" ht="14.45" customHeight="1"/>
    <row r="721" ht="14.45" customHeight="1"/>
    <row r="722" ht="14.45" customHeight="1"/>
    <row r="723" ht="14.45" customHeight="1"/>
    <row r="724" ht="14.45" customHeight="1"/>
    <row r="725" ht="14.45" customHeight="1"/>
    <row r="726" ht="14.45" customHeight="1"/>
    <row r="727" ht="14.45" customHeight="1"/>
    <row r="728" ht="14.45" customHeight="1"/>
    <row r="729" ht="14.45" customHeight="1"/>
    <row r="730" ht="14.45" customHeight="1"/>
    <row r="731" ht="14.45" customHeight="1"/>
    <row r="732" ht="14.45" customHeight="1"/>
    <row r="733" ht="14.45" customHeight="1"/>
    <row r="734" ht="14.45" customHeight="1"/>
    <row r="735" ht="14.45" customHeight="1"/>
    <row r="736" ht="14.45" customHeight="1"/>
    <row r="737" ht="14.45" customHeight="1"/>
    <row r="738" ht="14.45" customHeight="1"/>
    <row r="739" ht="14.45" customHeight="1"/>
    <row r="740" ht="14.45" customHeight="1"/>
    <row r="741" ht="14.45" customHeight="1"/>
    <row r="742" ht="14.45" customHeight="1"/>
    <row r="743" ht="14.45" customHeight="1"/>
    <row r="744" ht="14.45" customHeight="1"/>
    <row r="745" ht="14.45" customHeight="1"/>
    <row r="746" ht="14.45" customHeight="1"/>
    <row r="747" ht="14.45" customHeight="1"/>
    <row r="748" ht="14.45" customHeight="1"/>
    <row r="749" ht="14.45" customHeight="1"/>
    <row r="750" ht="14.45" customHeight="1"/>
    <row r="751" ht="14.45" customHeight="1"/>
    <row r="752" ht="14.45" customHeight="1"/>
    <row r="753" ht="14.45" customHeight="1"/>
    <row r="754" ht="14.45" customHeight="1"/>
    <row r="755" ht="14.45" customHeight="1"/>
    <row r="756" ht="14.45" customHeight="1"/>
    <row r="757" ht="14.45" customHeight="1"/>
    <row r="758" ht="14.45" customHeight="1"/>
    <row r="759" ht="14.45" customHeight="1"/>
    <row r="760" ht="14.45" customHeight="1"/>
    <row r="761" ht="14.45" customHeight="1"/>
    <row r="762" ht="14.45" customHeight="1"/>
    <row r="763" ht="14.45" customHeight="1"/>
    <row r="764" ht="14.45" customHeight="1"/>
    <row r="765" ht="14.45" customHeight="1"/>
    <row r="766" ht="14.45" customHeight="1"/>
    <row r="767" ht="14.45" customHeight="1"/>
    <row r="768" ht="14.45" customHeight="1"/>
    <row r="769" ht="14.45" customHeight="1"/>
    <row r="770" ht="14.45" customHeight="1"/>
    <row r="771" ht="14.45" customHeight="1"/>
    <row r="772" ht="14.45" customHeight="1"/>
    <row r="773" ht="14.45" customHeight="1"/>
    <row r="774" ht="14.45" customHeight="1"/>
    <row r="775" ht="14.45" customHeight="1"/>
    <row r="776" ht="14.45" customHeight="1"/>
    <row r="777" ht="14.45" customHeight="1"/>
    <row r="778" ht="14.45" customHeight="1"/>
    <row r="779" ht="14.45" customHeight="1"/>
    <row r="780" ht="14.45" customHeight="1"/>
    <row r="781" ht="14.45" customHeight="1"/>
    <row r="782" ht="14.45" customHeight="1"/>
    <row r="783" ht="14.45" customHeight="1"/>
    <row r="784" ht="14.45" customHeight="1"/>
    <row r="785" ht="14.45" customHeight="1"/>
    <row r="786" ht="14.45" customHeight="1"/>
    <row r="787" ht="14.45" customHeight="1"/>
    <row r="788" ht="14.45" customHeight="1"/>
    <row r="789" ht="14.45" customHeight="1"/>
    <row r="790" ht="14.45" customHeight="1"/>
    <row r="791" ht="14.45" customHeight="1"/>
    <row r="792" ht="14.45" customHeight="1"/>
    <row r="793" ht="14.45" customHeight="1"/>
    <row r="794" ht="14.45" customHeight="1"/>
    <row r="795" ht="14.45" customHeight="1"/>
    <row r="796" ht="14.45" customHeight="1"/>
    <row r="797" ht="14.45" customHeight="1"/>
    <row r="798" ht="14.45" customHeight="1"/>
    <row r="799" ht="14.45" customHeight="1"/>
    <row r="800" ht="14.45" customHeight="1"/>
    <row r="801" ht="14.45" customHeight="1"/>
    <row r="802" ht="14.45" customHeight="1"/>
    <row r="803" ht="14.45" customHeight="1"/>
    <row r="804" ht="14.45" customHeight="1"/>
    <row r="805" ht="14.45" customHeight="1"/>
    <row r="806" ht="14.45" customHeight="1"/>
    <row r="807" ht="14.45" customHeight="1"/>
    <row r="808" ht="14.45" customHeight="1"/>
    <row r="809" ht="14.45" customHeight="1"/>
    <row r="810" ht="14.45" customHeight="1"/>
    <row r="811" ht="14.45" customHeight="1"/>
    <row r="812" ht="14.45" customHeight="1"/>
    <row r="813" ht="14.45" customHeight="1"/>
    <row r="814" ht="14.45" customHeight="1"/>
    <row r="815" ht="14.45" customHeight="1"/>
    <row r="816" ht="14.45" customHeight="1"/>
    <row r="817" ht="14.45" customHeight="1"/>
    <row r="818" ht="14.45" customHeight="1"/>
    <row r="819" ht="14.45" customHeight="1"/>
    <row r="820" ht="14.45" customHeight="1"/>
    <row r="821" ht="14.45" customHeight="1"/>
    <row r="822" ht="14.45" customHeight="1"/>
    <row r="823" ht="14.45" customHeight="1"/>
    <row r="824" ht="14.45" customHeight="1"/>
    <row r="825" ht="14.45" customHeight="1"/>
    <row r="826" ht="14.45" customHeight="1"/>
    <row r="827" ht="14.45" customHeight="1"/>
    <row r="828" ht="14.45" customHeight="1"/>
    <row r="829" ht="14.45" customHeight="1"/>
    <row r="830" ht="14.45" customHeight="1"/>
    <row r="831" ht="14.45" customHeight="1"/>
    <row r="832" ht="14.45" customHeight="1"/>
    <row r="833" ht="14.45" customHeight="1"/>
    <row r="834" ht="14.45" customHeight="1"/>
    <row r="835" ht="14.45" customHeight="1"/>
    <row r="836" ht="14.45" customHeight="1"/>
    <row r="837" ht="14.45" customHeight="1"/>
    <row r="838" ht="14.45" customHeight="1"/>
    <row r="839" ht="14.45" customHeight="1"/>
    <row r="840" ht="14.45" customHeight="1"/>
    <row r="841" ht="14.45" customHeight="1"/>
    <row r="842" ht="14.45" customHeight="1"/>
    <row r="843" ht="14.45" customHeight="1"/>
    <row r="844" ht="14.45" customHeight="1"/>
    <row r="845" ht="14.45" customHeight="1"/>
    <row r="846" ht="14.45" customHeight="1"/>
    <row r="847" ht="14.45" customHeight="1"/>
    <row r="848" ht="14.45" customHeight="1"/>
    <row r="849" ht="14.45" customHeight="1"/>
    <row r="850" ht="14.45" customHeight="1"/>
    <row r="851" ht="14.45" customHeight="1"/>
    <row r="852" ht="14.45" customHeight="1"/>
    <row r="853" ht="14.45" customHeight="1"/>
    <row r="854" ht="14.45" customHeight="1"/>
    <row r="855" ht="14.45" customHeight="1"/>
    <row r="856" ht="14.45" customHeight="1"/>
    <row r="857" ht="14.45" customHeight="1"/>
    <row r="858" ht="14.45" customHeight="1"/>
    <row r="859" ht="14.45" customHeight="1"/>
    <row r="860" ht="14.45" customHeight="1"/>
    <row r="861" ht="14.45" customHeight="1"/>
    <row r="862" ht="14.45" customHeight="1"/>
    <row r="863" ht="14.45" customHeight="1"/>
    <row r="864" ht="14.45" customHeight="1"/>
    <row r="865" ht="14.45" customHeight="1"/>
    <row r="866" ht="14.45" customHeight="1"/>
    <row r="867" ht="14.45" customHeight="1"/>
    <row r="868" ht="14.45" customHeight="1"/>
    <row r="869" ht="14.45" customHeight="1"/>
    <row r="870" ht="14.45" customHeight="1"/>
    <row r="871" ht="14.45" customHeight="1"/>
    <row r="872" ht="14.45" customHeight="1"/>
    <row r="873" ht="14.45" customHeight="1"/>
    <row r="874" ht="14.45" customHeight="1"/>
    <row r="875" ht="14.45" customHeight="1"/>
    <row r="876" ht="14.45" customHeight="1"/>
    <row r="877" ht="14.45" customHeight="1"/>
    <row r="878" ht="14.45" customHeight="1"/>
    <row r="879" ht="14.45" customHeight="1"/>
    <row r="880" ht="14.45" customHeight="1"/>
    <row r="881" ht="14.45" customHeight="1"/>
    <row r="882" ht="14.45" customHeight="1"/>
    <row r="883" ht="14.45" customHeight="1"/>
    <row r="884" ht="14.45" customHeight="1"/>
    <row r="885" ht="14.45" customHeight="1"/>
    <row r="886" ht="14.45" customHeight="1"/>
    <row r="887" ht="14.45" customHeight="1"/>
    <row r="888" ht="14.45" customHeight="1"/>
    <row r="889" ht="14.45" customHeight="1"/>
    <row r="890" ht="14.45" customHeight="1"/>
    <row r="891" ht="14.45" customHeight="1"/>
    <row r="892" ht="14.45" customHeight="1"/>
    <row r="893" ht="14.45" customHeight="1"/>
    <row r="894" ht="14.45" customHeight="1"/>
    <row r="895" ht="14.45" customHeight="1"/>
    <row r="896" ht="14.45" customHeight="1"/>
    <row r="897" ht="14.45" customHeight="1"/>
    <row r="898" ht="14.45" customHeight="1"/>
    <row r="899" ht="14.45" customHeight="1"/>
    <row r="900" ht="14.45" customHeight="1"/>
    <row r="901" ht="14.45" customHeight="1"/>
    <row r="902" ht="14.45" customHeight="1"/>
    <row r="903" ht="14.45" customHeight="1"/>
    <row r="904" ht="14.45" customHeight="1"/>
    <row r="905" ht="14.45" customHeight="1"/>
    <row r="906" ht="14.45" customHeight="1"/>
    <row r="907" ht="14.45" customHeight="1"/>
    <row r="908" ht="14.45" customHeight="1"/>
    <row r="909" ht="14.45" customHeight="1"/>
    <row r="910" ht="14.45" customHeight="1"/>
    <row r="911" ht="14.45" customHeight="1"/>
    <row r="912" ht="14.45" customHeight="1"/>
    <row r="913" ht="14.45" customHeight="1"/>
    <row r="914" ht="14.45" customHeight="1"/>
    <row r="915" ht="14.45" customHeight="1"/>
    <row r="916" ht="14.45" customHeight="1"/>
    <row r="917" ht="14.45" customHeight="1"/>
    <row r="918" ht="14.45" customHeight="1"/>
    <row r="919" ht="14.45" customHeight="1"/>
    <row r="920" ht="14.45" customHeight="1"/>
    <row r="921" ht="14.45" customHeight="1"/>
    <row r="922" ht="14.45" customHeight="1"/>
    <row r="923" ht="14.45" customHeight="1"/>
    <row r="924" ht="14.45" customHeight="1"/>
    <row r="925" ht="14.45" customHeight="1"/>
    <row r="926" ht="14.45" customHeight="1"/>
    <row r="927" ht="14.45" customHeight="1"/>
    <row r="928" ht="14.45" customHeight="1"/>
    <row r="929" ht="14.45" customHeight="1"/>
    <row r="930" ht="14.45" customHeight="1"/>
    <row r="931" ht="14.45" customHeight="1"/>
    <row r="932" ht="14.45" customHeight="1"/>
    <row r="933" ht="14.45" customHeight="1"/>
    <row r="934" ht="14.45" customHeight="1"/>
    <row r="935" ht="14.45" customHeight="1"/>
    <row r="936" ht="14.45" customHeight="1"/>
    <row r="937" ht="14.45" customHeight="1"/>
    <row r="938" ht="14.45" customHeight="1"/>
    <row r="939" ht="14.45" customHeight="1"/>
    <row r="940" ht="14.45" customHeight="1"/>
    <row r="941" ht="14.45" customHeight="1"/>
    <row r="942" ht="14.45" customHeight="1"/>
    <row r="943" ht="14.45" customHeight="1"/>
    <row r="944" ht="14.45" customHeight="1"/>
    <row r="945" ht="14.45" customHeight="1"/>
    <row r="946" ht="14.45" customHeight="1"/>
    <row r="947" ht="14.45" customHeight="1"/>
    <row r="948" ht="14.45" customHeight="1"/>
    <row r="949" ht="14.45" customHeight="1"/>
    <row r="950" ht="14.45" customHeight="1"/>
    <row r="951" ht="14.45" customHeight="1"/>
    <row r="952" ht="14.45" customHeight="1"/>
    <row r="953" ht="14.45" customHeight="1"/>
    <row r="954" ht="14.45" customHeight="1"/>
    <row r="955" ht="14.45" customHeight="1"/>
    <row r="956" ht="14.45" customHeight="1"/>
    <row r="957" ht="14.45" customHeight="1"/>
    <row r="958" ht="14.45" customHeight="1"/>
    <row r="959" ht="14.45" customHeight="1"/>
    <row r="960" ht="14.45" customHeight="1"/>
    <row r="961" ht="14.45" customHeight="1"/>
    <row r="962" ht="14.45" customHeight="1"/>
    <row r="963" ht="14.45" customHeight="1"/>
    <row r="964" ht="14.45" customHeight="1"/>
    <row r="965" ht="14.45" customHeight="1"/>
    <row r="966" ht="14.45" customHeight="1"/>
    <row r="967" ht="14.45" customHeight="1"/>
    <row r="968" ht="14.45" customHeight="1"/>
    <row r="969" ht="14.45" customHeight="1"/>
    <row r="970" ht="14.45" customHeight="1"/>
    <row r="971" ht="14.45" customHeight="1"/>
    <row r="972" ht="14.45" customHeight="1"/>
    <row r="973" ht="14.45" customHeight="1"/>
    <row r="974" ht="14.45" customHeight="1"/>
    <row r="975" ht="14.45" customHeight="1"/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zoomScaleNormal="100" workbookViewId="0">
      <selection activeCell="B12" sqref="B12"/>
    </sheetView>
  </sheetViews>
  <sheetFormatPr defaultColWidth="9.140625"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0</v>
      </c>
    </row>
    <row r="6" spans="1:6" ht="27">
      <c r="B6" s="5"/>
    </row>
    <row r="7" spans="1:6" ht="24.75" customHeight="1">
      <c r="A7" s="11"/>
      <c r="B7" s="12" t="s">
        <v>1</v>
      </c>
      <c r="C7" s="11"/>
      <c r="D7" s="11"/>
      <c r="E7" s="11"/>
      <c r="F7" s="11"/>
    </row>
    <row r="8" spans="1:6" s="6" customFormat="1" ht="25.5">
      <c r="A8" s="11"/>
      <c r="B8" s="12" t="s">
        <v>2</v>
      </c>
      <c r="C8" s="11"/>
      <c r="D8" s="11"/>
      <c r="E8" s="11"/>
      <c r="F8" s="11"/>
    </row>
    <row r="9" spans="1:6" s="6" customFormat="1" ht="25.5">
      <c r="A9" s="11"/>
      <c r="B9" s="12" t="s">
        <v>208</v>
      </c>
      <c r="C9" s="11"/>
      <c r="D9" s="11"/>
      <c r="E9" s="11"/>
      <c r="F9" s="11"/>
    </row>
    <row r="10" spans="1:6" s="6" customFormat="1" ht="25.5">
      <c r="A10" s="11"/>
      <c r="B10" s="12" t="s">
        <v>209</v>
      </c>
      <c r="C10" s="11"/>
      <c r="D10" s="11"/>
      <c r="E10" s="11"/>
      <c r="F10" s="11"/>
    </row>
    <row r="11" spans="1:6" s="6" customFormat="1" ht="25.5">
      <c r="A11" s="11"/>
      <c r="B11" s="12" t="s">
        <v>214</v>
      </c>
      <c r="C11" s="11"/>
      <c r="D11" s="11"/>
      <c r="E11" s="11"/>
      <c r="F11" s="11"/>
    </row>
    <row r="12" spans="1:6" s="6" customFormat="1" ht="25.5">
      <c r="A12" s="11"/>
      <c r="B12" s="12" t="s">
        <v>213</v>
      </c>
      <c r="C12" s="11"/>
      <c r="D12" s="11"/>
      <c r="E12" s="11"/>
      <c r="F12" s="11"/>
    </row>
    <row r="13" spans="1:6" s="6" customFormat="1" ht="25.5">
      <c r="A13" s="11"/>
      <c r="B13" s="12" t="s">
        <v>212</v>
      </c>
      <c r="C13" s="11"/>
      <c r="D13" s="11"/>
      <c r="E13" s="11"/>
      <c r="F13" s="11"/>
    </row>
    <row r="14" spans="1:6" ht="25.5">
      <c r="A14" s="11"/>
      <c r="B14" s="12" t="s">
        <v>211</v>
      </c>
      <c r="C14" s="11"/>
      <c r="D14" s="11"/>
      <c r="E14" s="11"/>
      <c r="F14" s="11"/>
    </row>
    <row r="15" spans="1:6" ht="25.5">
      <c r="A15" s="11"/>
      <c r="B15" s="12" t="s">
        <v>210</v>
      </c>
      <c r="C15" s="11"/>
      <c r="D15" s="11"/>
      <c r="E15" s="11"/>
      <c r="F15" s="11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algorithmName="SHA-512" hashValue="TqvxvakpsyuMoCiQGCSuzD7b0D6EblVYhwKxc6fnI8bZ+Hr0VSc2uxtCd4UJT8MmbBApND0mzIiQzvX3ryQAHw==" saltValue="hLTA58xv5T30c9qh5u2bgw==" spinCount="1000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Dane ogólne'!A1" tooltip="Szkody - trend" display="2. Dane ogólne" xr:uid="{00000000-0004-0000-0100-000002000000}"/>
    <hyperlink ref="B11" location="'4. Podróżni OT'!A1" tooltip="Szkody - trend" display="4. Podróżni OT" xr:uid="{00000000-0004-0000-0100-000003000000}"/>
    <hyperlink ref="B12" location="'5. Umowy PUNPUT'!A1" tooltip="Szkody - trend" display="5. Umowy PUNPUT" xr:uid="{00000000-0004-0000-0100-000004000000}"/>
    <hyperlink ref="B13" location="'6. Podróżni PUNPUT'!A1" tooltip="Szkody - trend" display="6. Podróżni PUNPUT" xr:uid="{00000000-0004-0000-0100-000005000000}"/>
    <hyperlink ref="B14" location="'7. Liczba umów na miesiąc'!A1" tooltip="Szkody - trend" display="7. Liczba umów w podziale na miesiące" xr:uid="{AB2B79A6-6811-43E5-9D41-E89CE5A94B7E}"/>
    <hyperlink ref="B15" location="'8. Niewypłacalności'!A1" tooltip="Szkody - trend" display="8. Niewypłacalności" xr:uid="{E79C2619-B8D5-4077-9B0A-01589D2F56AE}"/>
    <hyperlink ref="B10" location="'3. Umowy OT'!A1" tooltip="Szkody - trend" display="3. Umowy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0"/>
  <sheetViews>
    <sheetView zoomScale="90" zoomScaleNormal="90" workbookViewId="0">
      <selection activeCell="B41" sqref="B41"/>
    </sheetView>
  </sheetViews>
  <sheetFormatPr defaultColWidth="9.140625"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30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2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31" t="s">
        <v>69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31" t="s">
        <v>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31" t="s">
        <v>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32" t="s">
        <v>246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31" t="s">
        <v>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3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31" t="s">
        <v>70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34" t="s">
        <v>51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34" t="s">
        <v>52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34" t="s">
        <v>62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15.75" customHeight="1">
      <c r="A16" s="1"/>
      <c r="B16" s="34" t="s">
        <v>63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34" t="s">
        <v>64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34" t="s">
        <v>53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31.5" customHeight="1">
      <c r="A19" s="1"/>
      <c r="B19" s="34" t="s">
        <v>54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34" t="s">
        <v>71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34" t="s">
        <v>55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34" t="s">
        <v>56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34" t="s">
        <v>57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34" t="s">
        <v>58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34" t="s">
        <v>65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3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47.25">
      <c r="A27" s="1"/>
      <c r="B27" s="33" t="s">
        <v>72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47.25">
      <c r="A28" s="1"/>
      <c r="B28" s="33" t="s">
        <v>73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14.25" customHeight="1">
      <c r="A31" s="1"/>
      <c r="B31" s="13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</sheetData>
  <sheetProtection algorithmName="SHA-512" hashValue="5ZKCXfaGCJUWaubTMYuBxwyLjotGh9O3EKuTN3/Arl4ZgDmxn0emWDccpLVd4PAHnip5ODkgRrnJJMNOfkhe2Q==" saltValue="O1BnYB+yRFF5KhwIbmRoow==" spinCount="1000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E95B-F11A-455F-8F69-1B40831CFDD4}">
  <dimension ref="A2:R39"/>
  <sheetViews>
    <sheetView showGridLines="0" topLeftCell="A4" zoomScale="85" zoomScaleNormal="85" workbookViewId="0">
      <selection activeCell="L16" sqref="L15:L16"/>
    </sheetView>
  </sheetViews>
  <sheetFormatPr defaultColWidth="9.140625" defaultRowHeight="15"/>
  <cols>
    <col min="1" max="1" width="9.140625" style="79"/>
    <col min="2" max="2" width="12.140625" style="79" customWidth="1"/>
    <col min="3" max="6" width="25.7109375" style="79" customWidth="1"/>
    <col min="7" max="7" width="9.7109375" style="79" bestFit="1" customWidth="1"/>
    <col min="8" max="21" width="9.140625" style="79"/>
    <col min="22" max="23" width="9.28515625" style="79" customWidth="1"/>
    <col min="24" max="16384" width="9.140625" style="79"/>
  </cols>
  <sheetData>
    <row r="2" spans="2:18">
      <c r="B2" s="7" t="s">
        <v>3</v>
      </c>
      <c r="J2" s="80"/>
    </row>
    <row r="4" spans="2:18">
      <c r="B4" s="81" t="s">
        <v>76</v>
      </c>
    </row>
    <row r="5" spans="2:18">
      <c r="B5" s="81"/>
      <c r="P5" s="120"/>
    </row>
    <row r="6" spans="2:18">
      <c r="C6" s="179" t="s">
        <v>43</v>
      </c>
      <c r="D6" s="179" t="s">
        <v>44</v>
      </c>
      <c r="E6" s="179" t="s">
        <v>45</v>
      </c>
      <c r="F6" s="179" t="s">
        <v>46</v>
      </c>
      <c r="P6" s="120"/>
      <c r="Q6" s="120"/>
    </row>
    <row r="7" spans="2:18">
      <c r="C7" s="179"/>
      <c r="D7" s="179"/>
      <c r="E7" s="179"/>
      <c r="F7" s="179"/>
      <c r="P7" s="120"/>
      <c r="Q7" s="120"/>
    </row>
    <row r="8" spans="2:18">
      <c r="B8" s="119">
        <v>2019</v>
      </c>
      <c r="C8" s="103">
        <v>12434</v>
      </c>
      <c r="D8" s="101">
        <v>12724</v>
      </c>
      <c r="E8" s="100">
        <v>12792</v>
      </c>
      <c r="F8" s="102">
        <v>12640</v>
      </c>
      <c r="G8" s="176">
        <f>SUM(C8:F8)</f>
        <v>50590</v>
      </c>
      <c r="P8" s="120"/>
      <c r="Q8" s="120"/>
    </row>
    <row r="9" spans="2:18">
      <c r="B9" s="119">
        <v>2020</v>
      </c>
      <c r="C9" s="103">
        <v>12587</v>
      </c>
      <c r="D9" s="101">
        <v>11883</v>
      </c>
      <c r="E9" s="100">
        <v>11813</v>
      </c>
      <c r="F9" s="102">
        <v>11330</v>
      </c>
      <c r="G9" s="176">
        <f t="shared" ref="G9:G13" si="0">SUM(C9:F9)</f>
        <v>47613</v>
      </c>
      <c r="P9" s="120"/>
      <c r="Q9" s="120"/>
    </row>
    <row r="10" spans="2:18">
      <c r="B10" s="119">
        <v>2021</v>
      </c>
      <c r="C10" s="103">
        <v>10933</v>
      </c>
      <c r="D10" s="101">
        <v>11147</v>
      </c>
      <c r="E10" s="100">
        <v>11669</v>
      </c>
      <c r="F10" s="102">
        <v>11588</v>
      </c>
      <c r="G10" s="176">
        <f t="shared" si="0"/>
        <v>45337</v>
      </c>
      <c r="P10" s="120"/>
      <c r="Q10" s="120"/>
    </row>
    <row r="11" spans="2:18">
      <c r="B11" s="119">
        <v>2022</v>
      </c>
      <c r="C11" s="103">
        <v>11636</v>
      </c>
      <c r="D11" s="101">
        <v>12019</v>
      </c>
      <c r="E11" s="100">
        <v>12194</v>
      </c>
      <c r="F11" s="102">
        <v>12186</v>
      </c>
      <c r="G11" s="176">
        <f t="shared" si="0"/>
        <v>48035</v>
      </c>
      <c r="P11" s="120"/>
      <c r="Q11" s="120"/>
    </row>
    <row r="12" spans="2:18">
      <c r="B12" s="119">
        <v>2023</v>
      </c>
      <c r="C12" s="103">
        <v>12400</v>
      </c>
      <c r="D12" s="101">
        <v>12897</v>
      </c>
      <c r="E12" s="100">
        <v>13126</v>
      </c>
      <c r="F12" s="102">
        <v>13107</v>
      </c>
      <c r="G12" s="176">
        <f t="shared" si="0"/>
        <v>51530</v>
      </c>
      <c r="P12" s="120"/>
      <c r="Q12" s="120"/>
    </row>
    <row r="13" spans="2:18">
      <c r="B13" s="119">
        <v>2024</v>
      </c>
      <c r="C13" s="103">
        <v>13279</v>
      </c>
      <c r="D13" s="101">
        <v>13761</v>
      </c>
      <c r="E13" s="100">
        <v>13899</v>
      </c>
      <c r="F13" s="102">
        <v>13472</v>
      </c>
      <c r="G13" s="176">
        <f t="shared" si="0"/>
        <v>54411</v>
      </c>
      <c r="P13" s="120"/>
      <c r="Q13" s="120"/>
    </row>
    <row r="15" spans="2:18">
      <c r="B15" s="81" t="s">
        <v>224</v>
      </c>
    </row>
    <row r="16" spans="2:18" s="82" customFormat="1">
      <c r="B16" s="83" t="s">
        <v>77</v>
      </c>
      <c r="C16" s="62">
        <v>1</v>
      </c>
      <c r="D16" s="63" t="e">
        <f>#REF!/#REF!</f>
        <v>#REF!</v>
      </c>
      <c r="E16" s="63" t="e">
        <f>#REF!/#REF!</f>
        <v>#REF!</v>
      </c>
      <c r="F16" s="63" t="e">
        <f>#REF!/#REF!</f>
        <v>#REF!</v>
      </c>
      <c r="M16" s="120"/>
      <c r="N16" s="120"/>
      <c r="O16" s="120"/>
      <c r="P16" s="79"/>
      <c r="Q16" s="79"/>
      <c r="R16" s="79"/>
    </row>
    <row r="17" spans="1:18" s="82" customFormat="1">
      <c r="B17" s="82" t="s">
        <v>164</v>
      </c>
      <c r="C17" s="62">
        <v>1</v>
      </c>
      <c r="D17" s="63">
        <f t="shared" ref="D17:F17" si="1">D8/C8</f>
        <v>1.0233231462119994</v>
      </c>
      <c r="E17" s="63">
        <f t="shared" si="1"/>
        <v>1.0053442313737819</v>
      </c>
      <c r="F17" s="63">
        <f t="shared" si="1"/>
        <v>0.9881175734834271</v>
      </c>
      <c r="M17" s="120"/>
      <c r="N17" s="120"/>
      <c r="O17" s="120"/>
      <c r="P17" s="79"/>
      <c r="Q17" s="79"/>
      <c r="R17" s="79"/>
    </row>
    <row r="18" spans="1:18" s="82" customFormat="1">
      <c r="B18" s="83" t="s">
        <v>195</v>
      </c>
      <c r="C18" s="62">
        <v>1</v>
      </c>
      <c r="D18" s="63">
        <f t="shared" ref="D18:F18" si="2">D10/C10</f>
        <v>1.0195737674929113</v>
      </c>
      <c r="E18" s="63">
        <f t="shared" si="2"/>
        <v>1.0468287431595944</v>
      </c>
      <c r="F18" s="63">
        <f t="shared" si="2"/>
        <v>0.99305853115091269</v>
      </c>
      <c r="M18" s="120"/>
      <c r="N18" s="120"/>
      <c r="O18" s="120"/>
      <c r="P18" s="79"/>
      <c r="Q18" s="79"/>
      <c r="R18" s="79"/>
    </row>
    <row r="19" spans="1:18">
      <c r="A19" s="82"/>
      <c r="B19" s="82" t="s">
        <v>204</v>
      </c>
      <c r="C19" s="62">
        <v>1</v>
      </c>
      <c r="D19" s="63">
        <f t="shared" ref="D19" si="3">D11/C11</f>
        <v>1.0329150910965967</v>
      </c>
      <c r="E19" s="63">
        <f>E11/D11</f>
        <v>1.0145602795573676</v>
      </c>
      <c r="F19" s="63">
        <f>F11/E11</f>
        <v>0.99934393964244705</v>
      </c>
      <c r="G19" s="82"/>
      <c r="H19" s="80"/>
      <c r="I19" s="80"/>
      <c r="J19" s="80"/>
      <c r="K19" s="80"/>
      <c r="L19" s="80"/>
      <c r="M19" s="120"/>
      <c r="N19" s="120"/>
      <c r="O19" s="120"/>
    </row>
    <row r="20" spans="1:18">
      <c r="A20" s="82"/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120"/>
      <c r="N20" s="120"/>
      <c r="O20" s="120"/>
    </row>
    <row r="21" spans="1:18">
      <c r="A21" s="82"/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120"/>
      <c r="N21" s="120"/>
      <c r="O21" s="120"/>
    </row>
    <row r="22" spans="1:18">
      <c r="A22" s="80"/>
      <c r="B22" s="80"/>
      <c r="C22" s="80"/>
      <c r="D22" s="80"/>
      <c r="E22" s="80"/>
      <c r="F22" s="80"/>
      <c r="G22" s="80"/>
      <c r="H22" s="82"/>
      <c r="I22" s="84" t="s">
        <v>7</v>
      </c>
      <c r="J22" s="84" t="s">
        <v>8</v>
      </c>
      <c r="K22" s="84" t="s">
        <v>9</v>
      </c>
      <c r="L22" s="84" t="s">
        <v>10</v>
      </c>
      <c r="M22" s="121"/>
      <c r="N22" s="120"/>
      <c r="O22" s="120"/>
    </row>
    <row r="23" spans="1:18">
      <c r="A23" s="80"/>
      <c r="B23" s="80"/>
      <c r="C23" s="80"/>
      <c r="D23" s="80"/>
      <c r="E23" s="80"/>
      <c r="F23" s="80"/>
      <c r="G23" s="80"/>
      <c r="H23" s="82"/>
      <c r="I23" s="82">
        <v>10981</v>
      </c>
      <c r="J23" s="82">
        <v>11174</v>
      </c>
      <c r="K23" s="82">
        <v>11123</v>
      </c>
      <c r="L23" s="82">
        <v>10900</v>
      </c>
      <c r="M23" s="120"/>
      <c r="N23" s="120"/>
      <c r="O23" s="120"/>
    </row>
    <row r="24" spans="1:18">
      <c r="A24" s="80"/>
      <c r="B24" s="80"/>
      <c r="C24" s="80"/>
      <c r="D24" s="80"/>
      <c r="E24" s="80"/>
      <c r="F24" s="80"/>
      <c r="G24" s="80"/>
      <c r="H24" s="82"/>
      <c r="I24" s="82"/>
      <c r="J24" s="82" t="str">
        <f>CONCATENATE(J22,"/",I22)</f>
        <v>Q2 2017/Q1 2017</v>
      </c>
      <c r="K24" s="82" t="str">
        <f>CONCATENATE(K22,"/",J22)</f>
        <v>Q3 2017/Q2 2017</v>
      </c>
      <c r="L24" s="82" t="str">
        <f>CONCATENATE(L22,"/",K22)</f>
        <v>Q4 2017/Q3 2017</v>
      </c>
      <c r="M24" s="120"/>
      <c r="N24" s="120"/>
      <c r="O24" s="120"/>
    </row>
    <row r="25" spans="1:18">
      <c r="A25" s="80"/>
      <c r="B25" s="80"/>
      <c r="C25" s="80"/>
      <c r="D25" s="80"/>
      <c r="E25" s="80"/>
      <c r="F25" s="80"/>
      <c r="G25" s="80"/>
      <c r="H25" s="82"/>
      <c r="I25" s="85">
        <v>1</v>
      </c>
      <c r="J25" s="86">
        <f>J23/I23</f>
        <v>1.0175758127675074</v>
      </c>
      <c r="K25" s="86">
        <f>K23/J23</f>
        <v>0.99543583318417761</v>
      </c>
      <c r="L25" s="86">
        <f>L23/K23</f>
        <v>0.97995145194641731</v>
      </c>
      <c r="M25" s="122"/>
      <c r="N25" s="120"/>
      <c r="O25" s="120"/>
    </row>
    <row r="26" spans="1:18">
      <c r="A26" s="80"/>
      <c r="B26" s="80"/>
      <c r="C26" s="80"/>
      <c r="D26" s="80"/>
      <c r="E26" s="80"/>
      <c r="F26" s="80"/>
      <c r="G26" s="80"/>
      <c r="H26" s="82"/>
      <c r="I26" s="82">
        <f>I23/4*3</f>
        <v>8235.75</v>
      </c>
      <c r="J26" s="82">
        <f>J23/4*3</f>
        <v>8380.5</v>
      </c>
      <c r="K26" s="82">
        <f>K23/4*3</f>
        <v>8342.25</v>
      </c>
      <c r="L26" s="82">
        <f>L23/4*3</f>
        <v>8175</v>
      </c>
      <c r="M26" s="120"/>
      <c r="N26" s="120"/>
      <c r="O26" s="120"/>
    </row>
    <row r="27" spans="1:18">
      <c r="A27" s="80"/>
      <c r="B27" s="80"/>
      <c r="C27" s="80"/>
      <c r="D27" s="80"/>
      <c r="E27" s="80"/>
      <c r="F27" s="80"/>
      <c r="G27" s="80"/>
      <c r="H27" s="82"/>
      <c r="I27" s="82"/>
      <c r="J27" s="82"/>
      <c r="K27" s="82"/>
      <c r="L27" s="82"/>
      <c r="M27" s="120"/>
      <c r="N27" s="120"/>
      <c r="O27" s="120"/>
    </row>
    <row r="28" spans="1:18">
      <c r="A28" s="80"/>
      <c r="B28" s="80"/>
      <c r="C28" s="80"/>
      <c r="D28" s="80"/>
      <c r="E28" s="80"/>
      <c r="F28" s="80"/>
      <c r="G28" s="80"/>
      <c r="H28" s="82"/>
      <c r="I28" s="82"/>
      <c r="J28" s="82"/>
      <c r="K28" s="82"/>
      <c r="L28" s="82"/>
      <c r="M28" s="120"/>
      <c r="N28" s="120"/>
      <c r="O28" s="120"/>
    </row>
    <row r="29" spans="1:18">
      <c r="A29" s="80"/>
      <c r="B29" s="80"/>
      <c r="C29" s="80"/>
      <c r="D29" s="80"/>
      <c r="E29" s="80"/>
      <c r="F29" s="80"/>
      <c r="G29" s="80"/>
      <c r="H29" s="82"/>
      <c r="I29" s="82"/>
      <c r="J29" s="82"/>
      <c r="K29" s="82"/>
      <c r="L29" s="82"/>
      <c r="M29" s="120"/>
      <c r="N29" s="120"/>
      <c r="O29" s="120"/>
    </row>
    <row r="30" spans="1:18">
      <c r="A30" s="80"/>
      <c r="B30" s="80"/>
      <c r="C30" s="80"/>
      <c r="D30" s="80"/>
      <c r="E30" s="80"/>
      <c r="F30" s="80"/>
      <c r="G30" s="80"/>
      <c r="H30" s="82"/>
      <c r="I30" s="82"/>
      <c r="J30" s="82"/>
      <c r="K30" s="82"/>
      <c r="L30" s="82"/>
      <c r="M30" s="120"/>
      <c r="N30" s="120"/>
      <c r="O30" s="120"/>
    </row>
    <row r="31" spans="1:18">
      <c r="A31" s="80"/>
      <c r="B31" s="80"/>
      <c r="C31" s="80"/>
      <c r="D31" s="80"/>
      <c r="E31" s="80"/>
      <c r="F31" s="80"/>
      <c r="G31" s="80"/>
      <c r="H31" s="82"/>
      <c r="I31" s="82"/>
      <c r="J31" s="82"/>
      <c r="K31" s="82"/>
      <c r="L31" s="82"/>
      <c r="M31" s="120"/>
      <c r="N31" s="120"/>
      <c r="O31" s="120"/>
    </row>
    <row r="32" spans="1:18">
      <c r="A32" s="80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120"/>
      <c r="N32" s="120"/>
      <c r="O32" s="120"/>
    </row>
    <row r="33" spans="1:15">
      <c r="A33" s="80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120"/>
      <c r="N33" s="120"/>
      <c r="O33" s="120"/>
    </row>
    <row r="34" spans="1:15">
      <c r="A34" s="80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120"/>
      <c r="N34" s="120"/>
      <c r="O34" s="120"/>
    </row>
    <row r="35" spans="1:15">
      <c r="A35" s="80"/>
      <c r="B35" s="80"/>
      <c r="C35" s="80"/>
      <c r="D35" s="80"/>
      <c r="E35" s="80"/>
      <c r="F35" s="80"/>
      <c r="M35" s="120"/>
      <c r="N35" s="120"/>
      <c r="O35" s="120"/>
    </row>
    <row r="36" spans="1:15">
      <c r="A36" s="80"/>
      <c r="B36" s="80"/>
      <c r="C36" s="80"/>
      <c r="D36" s="80"/>
      <c r="E36" s="80"/>
      <c r="F36" s="80"/>
    </row>
    <row r="37" spans="1:15">
      <c r="A37" s="80"/>
      <c r="B37" s="80"/>
      <c r="C37" s="80"/>
      <c r="D37" s="80"/>
      <c r="E37" s="80"/>
      <c r="F37" s="80"/>
    </row>
    <row r="38" spans="1:15">
      <c r="A38" s="80"/>
      <c r="B38" s="80"/>
      <c r="C38" s="80"/>
      <c r="D38" s="80"/>
      <c r="E38" s="80"/>
      <c r="F38" s="80"/>
    </row>
    <row r="39" spans="1:15">
      <c r="A39" s="80"/>
      <c r="B39" s="80"/>
      <c r="C39" s="80"/>
      <c r="D39" s="80"/>
      <c r="E39" s="80"/>
      <c r="F39" s="80"/>
    </row>
  </sheetData>
  <sheetProtection algorithmName="SHA-512" hashValue="igj0axJS2Z6ULmpB9Q4nOW8h1hoMMUs/MxonITXdqHZeUw2U6ePIybArqWJPAaRcpJ7aINgQCSvyvPGuxnz6WQ==" saltValue="atggpVOkZz4c5OXOAeaApQ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phoneticPr fontId="55" type="noConversion"/>
  <hyperlinks>
    <hyperlink ref="B2" location="'Spis treści'!A1" tooltip="Powrót do spisu treści" display="Powrót do spisu treści" xr:uid="{A81CA275-3083-442C-8E2F-66FCE0EE622E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C0E8-7302-488F-A7CF-0B58475A0FA1}">
  <dimension ref="A2:AC40"/>
  <sheetViews>
    <sheetView showGridLines="0" topLeftCell="A4" zoomScale="85" zoomScaleNormal="85" workbookViewId="0">
      <selection activeCell="S12" sqref="S12"/>
    </sheetView>
  </sheetViews>
  <sheetFormatPr defaultColWidth="9.140625" defaultRowHeight="15"/>
  <cols>
    <col min="1" max="1" width="9.140625" style="79"/>
    <col min="2" max="2" width="12.140625" style="79" customWidth="1"/>
    <col min="3" max="8" width="13.5703125" style="79" customWidth="1"/>
    <col min="9" max="10" width="13.5703125" style="79" bestFit="1" customWidth="1"/>
    <col min="11" max="11" width="12.42578125" style="79" bestFit="1" customWidth="1"/>
    <col min="12" max="12" width="9.140625" style="79"/>
    <col min="13" max="13" width="10" style="79" customWidth="1"/>
    <col min="14" max="19" width="16.42578125" style="79" customWidth="1"/>
    <col min="20" max="20" width="10.85546875" style="79" customWidth="1"/>
    <col min="21" max="21" width="10.42578125" style="79" customWidth="1"/>
    <col min="22" max="22" width="9.85546875" style="79" bestFit="1" customWidth="1"/>
    <col min="23" max="23" width="13.5703125" style="79" bestFit="1" customWidth="1"/>
    <col min="24" max="24" width="9.140625" style="79"/>
    <col min="25" max="25" width="9.28515625" style="79" customWidth="1"/>
    <col min="26" max="26" width="9.140625" style="79"/>
    <col min="27" max="28" width="13.140625" style="79" bestFit="1" customWidth="1"/>
    <col min="29" max="16384" width="9.140625" style="79"/>
  </cols>
  <sheetData>
    <row r="2" spans="1:29">
      <c r="B2" s="7" t="s">
        <v>3</v>
      </c>
      <c r="L2" s="80"/>
    </row>
    <row r="4" spans="1:29">
      <c r="B4" s="81" t="s">
        <v>232</v>
      </c>
      <c r="I4" s="178"/>
      <c r="M4" s="81" t="s">
        <v>226</v>
      </c>
    </row>
    <row r="5" spans="1:29">
      <c r="B5" s="81"/>
      <c r="C5" s="177"/>
      <c r="D5" s="177"/>
      <c r="E5" s="177"/>
      <c r="F5" s="177"/>
      <c r="G5" s="177"/>
      <c r="H5" s="177"/>
      <c r="I5" s="177"/>
    </row>
    <row r="6" spans="1:29" s="82" customFormat="1">
      <c r="B6" s="1"/>
      <c r="C6" s="180">
        <v>2019</v>
      </c>
      <c r="D6" s="180">
        <v>2020</v>
      </c>
      <c r="E6" s="180">
        <v>2021</v>
      </c>
      <c r="F6" s="180">
        <v>2022</v>
      </c>
      <c r="G6" s="180">
        <v>2023</v>
      </c>
      <c r="H6" s="180">
        <v>2024</v>
      </c>
      <c r="I6" s="182"/>
      <c r="J6" s="182"/>
      <c r="K6" s="182"/>
      <c r="M6" s="1"/>
      <c r="N6" s="180">
        <v>2019</v>
      </c>
      <c r="O6" s="180">
        <v>2020</v>
      </c>
      <c r="P6" s="180">
        <v>2021</v>
      </c>
      <c r="Q6" s="180">
        <v>2022</v>
      </c>
      <c r="R6" s="180">
        <v>2023</v>
      </c>
      <c r="S6" s="180">
        <v>2024</v>
      </c>
      <c r="T6" s="182"/>
      <c r="U6" s="182"/>
      <c r="V6" s="182"/>
      <c r="W6" s="141"/>
      <c r="X6" s="141"/>
      <c r="Y6" s="137"/>
      <c r="Z6" s="95"/>
      <c r="AA6" s="95"/>
      <c r="AB6" s="138"/>
    </row>
    <row r="7" spans="1:29" s="82" customFormat="1">
      <c r="B7" s="1"/>
      <c r="C7" s="181"/>
      <c r="D7" s="181"/>
      <c r="E7" s="181"/>
      <c r="F7" s="181"/>
      <c r="G7" s="181"/>
      <c r="H7" s="181" t="s">
        <v>43</v>
      </c>
      <c r="I7" s="182"/>
      <c r="J7" s="182"/>
      <c r="K7" s="182"/>
      <c r="M7" s="1"/>
      <c r="N7" s="181"/>
      <c r="O7" s="181"/>
      <c r="P7" s="181"/>
      <c r="Q7" s="181"/>
      <c r="R7" s="181"/>
      <c r="S7" s="181" t="s">
        <v>43</v>
      </c>
      <c r="T7" s="182"/>
      <c r="U7" s="182"/>
      <c r="V7" s="182"/>
      <c r="W7" s="141"/>
      <c r="X7" s="141"/>
      <c r="Y7" s="136"/>
      <c r="Z7"/>
      <c r="AA7"/>
      <c r="AB7" s="138"/>
    </row>
    <row r="8" spans="1:29" s="82" customFormat="1">
      <c r="B8" s="94" t="s">
        <v>215</v>
      </c>
      <c r="C8" s="88">
        <v>2597215</v>
      </c>
      <c r="D8" s="88">
        <v>509533</v>
      </c>
      <c r="E8" s="88">
        <v>1536686</v>
      </c>
      <c r="F8" s="88">
        <v>2154058</v>
      </c>
      <c r="G8" s="88">
        <v>2595348</v>
      </c>
      <c r="H8" s="88">
        <v>3030566</v>
      </c>
      <c r="I8" s="166"/>
      <c r="J8" s="166"/>
      <c r="K8" s="166"/>
      <c r="M8" s="94" t="s">
        <v>215</v>
      </c>
      <c r="N8" s="88">
        <v>17996</v>
      </c>
      <c r="O8" s="88">
        <v>5873</v>
      </c>
      <c r="P8" s="88">
        <v>6579</v>
      </c>
      <c r="Q8" s="88">
        <v>16558</v>
      </c>
      <c r="R8" s="88">
        <v>25742</v>
      </c>
      <c r="S8" s="88">
        <v>10848</v>
      </c>
      <c r="T8" s="166"/>
      <c r="U8" s="166"/>
      <c r="V8" s="166"/>
      <c r="W8" s="164"/>
      <c r="X8" s="141"/>
      <c r="Y8" s="136"/>
      <c r="Z8"/>
      <c r="AA8"/>
      <c r="AB8" s="138"/>
      <c r="AC8" s="141"/>
    </row>
    <row r="9" spans="1:29" s="82" customFormat="1">
      <c r="B9" s="94" t="s">
        <v>216</v>
      </c>
      <c r="C9" s="89">
        <v>7746784</v>
      </c>
      <c r="D9" s="89">
        <v>1076802</v>
      </c>
      <c r="E9" s="89">
        <v>4071779</v>
      </c>
      <c r="F9" s="89">
        <v>6300739</v>
      </c>
      <c r="G9" s="89">
        <v>7566805</v>
      </c>
      <c r="H9" s="89">
        <v>8751476</v>
      </c>
      <c r="I9" s="166"/>
      <c r="J9" s="166"/>
      <c r="K9" s="166"/>
      <c r="M9" s="94" t="s">
        <v>216</v>
      </c>
      <c r="N9" s="89">
        <v>38911</v>
      </c>
      <c r="O9" s="89">
        <v>12132</v>
      </c>
      <c r="P9" s="89">
        <v>18304</v>
      </c>
      <c r="Q9" s="89">
        <v>42478</v>
      </c>
      <c r="R9" s="89">
        <v>78148</v>
      </c>
      <c r="S9" s="89">
        <v>43323</v>
      </c>
      <c r="T9" s="166"/>
      <c r="U9" s="166"/>
      <c r="V9" s="166"/>
      <c r="W9" s="164"/>
      <c r="X9" s="141"/>
      <c r="Y9" s="141"/>
      <c r="Z9" s="141"/>
      <c r="AA9" s="141"/>
      <c r="AB9" s="141"/>
    </row>
    <row r="10" spans="1:29">
      <c r="A10" s="80"/>
      <c r="B10" s="80"/>
      <c r="C10" s="143"/>
      <c r="D10" s="143"/>
      <c r="E10" s="143"/>
      <c r="F10" s="143"/>
      <c r="G10" s="143"/>
      <c r="H10" s="143"/>
      <c r="I10" s="143"/>
      <c r="J10" s="143"/>
      <c r="K10" s="143"/>
      <c r="L10" s="82"/>
      <c r="M10" s="82"/>
      <c r="N10" s="153"/>
      <c r="O10" s="153"/>
      <c r="P10" s="153"/>
      <c r="Q10" s="153"/>
      <c r="R10" s="153"/>
      <c r="S10" s="153"/>
      <c r="T10" s="153"/>
      <c r="U10" s="153"/>
      <c r="Y10" s="136"/>
      <c r="Z10"/>
      <c r="AA10"/>
      <c r="AB10" s="138"/>
    </row>
    <row r="11" spans="1:29">
      <c r="A11" s="80"/>
      <c r="B11" s="80"/>
      <c r="C11" s="143"/>
      <c r="D11" s="143"/>
      <c r="E11" s="143"/>
      <c r="F11" s="143"/>
      <c r="G11" s="143"/>
      <c r="H11" s="143"/>
      <c r="I11" s="143"/>
      <c r="J11" s="143"/>
      <c r="K11" s="143"/>
      <c r="L11" s="82"/>
      <c r="M11" s="82"/>
      <c r="N11" s="82"/>
      <c r="O11" s="82"/>
      <c r="P11" s="82"/>
      <c r="Q11" s="82"/>
      <c r="R11" s="82"/>
      <c r="S11" s="82"/>
      <c r="Y11" s="137"/>
      <c r="Z11" s="95"/>
      <c r="AA11" s="95"/>
      <c r="AB11" s="138"/>
    </row>
    <row r="12" spans="1:29">
      <c r="A12" s="80"/>
      <c r="B12" s="81" t="s">
        <v>233</v>
      </c>
      <c r="C12" s="80"/>
      <c r="D12" s="80"/>
      <c r="E12" s="80"/>
      <c r="F12" s="80"/>
      <c r="G12" s="80"/>
      <c r="H12" s="80"/>
      <c r="I12" s="80"/>
      <c r="J12" s="82"/>
      <c r="K12" s="82"/>
      <c r="L12" s="82"/>
      <c r="M12" s="81" t="s">
        <v>234</v>
      </c>
      <c r="N12" s="82"/>
      <c r="O12" s="82"/>
      <c r="P12" s="82"/>
      <c r="Q12" s="82"/>
      <c r="R12" s="82"/>
      <c r="S12" s="82"/>
      <c r="Y12" s="136"/>
      <c r="Z12"/>
      <c r="AA12"/>
      <c r="AB12" s="138"/>
    </row>
    <row r="13" spans="1:29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Y13" s="136"/>
      <c r="Z13"/>
      <c r="AA13"/>
      <c r="AB13" s="138"/>
    </row>
    <row r="14" spans="1:29">
      <c r="A14" s="80"/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136"/>
      <c r="Z14"/>
      <c r="AA14"/>
      <c r="AB14" s="138"/>
    </row>
    <row r="15" spans="1:29">
      <c r="A15" s="141"/>
      <c r="B15" s="142"/>
      <c r="C15" s="142"/>
      <c r="D15" s="142"/>
      <c r="E15" s="142"/>
      <c r="F15" s="142"/>
      <c r="G15" s="142"/>
      <c r="H15" s="142"/>
      <c r="I15" s="142"/>
      <c r="J15" s="141"/>
      <c r="K15" s="141"/>
      <c r="L15" s="141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136"/>
      <c r="Z15"/>
      <c r="AA15"/>
      <c r="AB15" s="138"/>
    </row>
    <row r="16" spans="1:29">
      <c r="A16" s="141"/>
      <c r="B16" s="153"/>
      <c r="C16" s="153"/>
      <c r="D16" s="153"/>
      <c r="E16" s="153"/>
      <c r="F16" s="153"/>
      <c r="G16" s="153"/>
      <c r="H16" s="153"/>
      <c r="I16" s="153"/>
      <c r="J16" s="153"/>
      <c r="K16" s="153"/>
      <c r="L16" s="141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137"/>
      <c r="Z16" s="95"/>
      <c r="AA16" s="95"/>
      <c r="AB16" s="138"/>
    </row>
    <row r="17" spans="1:28">
      <c r="A17" s="141"/>
      <c r="B17" s="153"/>
      <c r="C17" s="154">
        <v>2019</v>
      </c>
      <c r="D17" s="154">
        <v>2020</v>
      </c>
      <c r="E17" s="154">
        <v>2021</v>
      </c>
      <c r="F17" s="154">
        <v>2022</v>
      </c>
      <c r="G17" s="154">
        <v>2023</v>
      </c>
      <c r="H17" s="154">
        <v>2024</v>
      </c>
      <c r="I17" s="154"/>
      <c r="J17" s="153"/>
      <c r="K17" s="153"/>
      <c r="L17" s="141"/>
      <c r="M17" s="82"/>
      <c r="N17" s="82">
        <f>N6</f>
        <v>2019</v>
      </c>
      <c r="O17" s="82">
        <v>2020</v>
      </c>
      <c r="P17" s="82">
        <f>P6</f>
        <v>2021</v>
      </c>
      <c r="Q17" s="82">
        <f>Q6</f>
        <v>2022</v>
      </c>
      <c r="R17" s="82">
        <f>R6</f>
        <v>2023</v>
      </c>
      <c r="S17" s="82">
        <f>S6</f>
        <v>2024</v>
      </c>
      <c r="T17" s="82"/>
      <c r="U17" s="82"/>
      <c r="V17" s="82"/>
      <c r="W17" s="80"/>
      <c r="X17" s="80"/>
      <c r="Y17" s="136"/>
      <c r="Z17"/>
      <c r="AA17"/>
      <c r="AB17" s="138"/>
    </row>
    <row r="18" spans="1:28">
      <c r="A18" s="141"/>
      <c r="B18" s="153" t="s">
        <v>215</v>
      </c>
      <c r="C18" s="155">
        <f t="shared" ref="C18:G19" si="0">C8</f>
        <v>2597215</v>
      </c>
      <c r="D18" s="155">
        <f t="shared" si="0"/>
        <v>509533</v>
      </c>
      <c r="E18" s="155">
        <f t="shared" si="0"/>
        <v>1536686</v>
      </c>
      <c r="F18" s="155">
        <f t="shared" si="0"/>
        <v>2154058</v>
      </c>
      <c r="G18" s="155">
        <f t="shared" si="0"/>
        <v>2595348</v>
      </c>
      <c r="H18" s="155">
        <f>SUM(H8:K8)</f>
        <v>3030566</v>
      </c>
      <c r="I18" s="154"/>
      <c r="J18" s="153"/>
      <c r="K18" s="153"/>
      <c r="L18" s="141"/>
      <c r="M18" s="82" t="s">
        <v>215</v>
      </c>
      <c r="N18" s="146">
        <f t="shared" ref="N18:R19" si="1">N8</f>
        <v>17996</v>
      </c>
      <c r="O18" s="146">
        <f t="shared" si="1"/>
        <v>5873</v>
      </c>
      <c r="P18" s="146">
        <f t="shared" si="1"/>
        <v>6579</v>
      </c>
      <c r="Q18" s="146">
        <f t="shared" si="1"/>
        <v>16558</v>
      </c>
      <c r="R18" s="146">
        <f t="shared" si="1"/>
        <v>25742</v>
      </c>
      <c r="S18" s="146">
        <f>SUM(S8:V8)</f>
        <v>10848</v>
      </c>
      <c r="T18" s="82"/>
      <c r="U18" s="82"/>
      <c r="V18" s="82"/>
      <c r="W18" s="80"/>
      <c r="X18" s="80"/>
      <c r="Y18" s="136"/>
      <c r="Z18"/>
      <c r="AA18"/>
      <c r="AB18" s="138"/>
    </row>
    <row r="19" spans="1:28">
      <c r="A19" s="141"/>
      <c r="B19" s="153" t="s">
        <v>216</v>
      </c>
      <c r="C19" s="156">
        <f t="shared" si="0"/>
        <v>7746784</v>
      </c>
      <c r="D19" s="156">
        <f t="shared" si="0"/>
        <v>1076802</v>
      </c>
      <c r="E19" s="156">
        <f t="shared" si="0"/>
        <v>4071779</v>
      </c>
      <c r="F19" s="156">
        <f t="shared" si="0"/>
        <v>6300739</v>
      </c>
      <c r="G19" s="156">
        <f t="shared" si="0"/>
        <v>7566805</v>
      </c>
      <c r="H19" s="156">
        <f>SUM(H9:K9)</f>
        <v>8751476</v>
      </c>
      <c r="I19" s="154"/>
      <c r="J19" s="153"/>
      <c r="K19" s="153"/>
      <c r="L19" s="141"/>
      <c r="M19" s="82" t="s">
        <v>216</v>
      </c>
      <c r="N19" s="146">
        <f t="shared" si="1"/>
        <v>38911</v>
      </c>
      <c r="O19" s="146">
        <f t="shared" si="1"/>
        <v>12132</v>
      </c>
      <c r="P19" s="146">
        <f t="shared" si="1"/>
        <v>18304</v>
      </c>
      <c r="Q19" s="146">
        <f t="shared" si="1"/>
        <v>42478</v>
      </c>
      <c r="R19" s="146">
        <f t="shared" si="1"/>
        <v>78148</v>
      </c>
      <c r="S19" s="146">
        <f>SUM(S9:V9)</f>
        <v>43323</v>
      </c>
      <c r="T19" s="82"/>
      <c r="U19" s="82"/>
      <c r="V19" s="82"/>
      <c r="W19" s="80"/>
      <c r="X19" s="80"/>
      <c r="Y19" s="136"/>
      <c r="Z19"/>
      <c r="AA19"/>
      <c r="AB19" s="138"/>
    </row>
    <row r="20" spans="1:28">
      <c r="A20" s="141"/>
      <c r="B20" s="153"/>
      <c r="C20" s="153"/>
      <c r="D20" s="153"/>
      <c r="E20" s="153"/>
      <c r="F20" s="153"/>
      <c r="G20" s="153"/>
      <c r="H20" s="153"/>
      <c r="I20" s="153"/>
      <c r="J20" s="153"/>
      <c r="K20" s="153"/>
      <c r="L20" s="141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136"/>
      <c r="Z20"/>
      <c r="AA20"/>
      <c r="AB20" s="138"/>
    </row>
    <row r="21" spans="1:28">
      <c r="A21" s="141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141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137"/>
      <c r="Z21" s="95"/>
      <c r="AA21" s="95"/>
      <c r="AB21" s="138"/>
    </row>
    <row r="22" spans="1:28">
      <c r="A22" s="141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141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136"/>
      <c r="Z22"/>
      <c r="AA22"/>
      <c r="AB22" s="138"/>
    </row>
    <row r="23" spans="1:28">
      <c r="B23" s="80"/>
      <c r="C23" s="80"/>
      <c r="D23" s="80"/>
      <c r="E23" s="80"/>
      <c r="F23" s="80"/>
      <c r="G23" s="80"/>
      <c r="H23" s="80"/>
      <c r="I23" s="80"/>
      <c r="J23" s="80"/>
      <c r="K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136"/>
      <c r="Z23"/>
      <c r="AA23"/>
      <c r="AB23" s="138"/>
    </row>
    <row r="24" spans="1:28">
      <c r="B24" s="80"/>
      <c r="C24" s="80"/>
      <c r="D24" s="80"/>
      <c r="E24" s="80"/>
      <c r="F24" s="80"/>
      <c r="G24" s="80"/>
      <c r="H24" s="80"/>
      <c r="I24" s="80"/>
      <c r="J24" s="80"/>
      <c r="K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136"/>
      <c r="Z24"/>
      <c r="AA24"/>
      <c r="AB24" s="138"/>
    </row>
    <row r="25" spans="1:28">
      <c r="B25" s="80"/>
      <c r="C25" s="80"/>
      <c r="D25" s="80"/>
      <c r="E25" s="80"/>
      <c r="F25" s="80"/>
      <c r="G25" s="80"/>
      <c r="H25" s="80"/>
      <c r="I25" s="80"/>
      <c r="J25" s="80"/>
      <c r="K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136"/>
      <c r="Z25"/>
      <c r="AA25"/>
      <c r="AB25" s="138"/>
    </row>
    <row r="26" spans="1:28">
      <c r="B26" s="80"/>
      <c r="C26" s="80"/>
      <c r="D26" s="80"/>
      <c r="E26" s="80"/>
      <c r="F26" s="80"/>
      <c r="G26" s="80"/>
      <c r="H26" s="80"/>
      <c r="I26" s="80"/>
      <c r="J26" s="80"/>
      <c r="K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137"/>
      <c r="Z26" s="95"/>
      <c r="AA26" s="95"/>
      <c r="AB26" s="138"/>
    </row>
    <row r="27" spans="1:28">
      <c r="B27" s="80"/>
      <c r="C27" s="80"/>
      <c r="D27" s="80"/>
      <c r="E27" s="80"/>
      <c r="F27" s="80"/>
      <c r="G27" s="80"/>
      <c r="H27" s="80"/>
      <c r="I27" s="80"/>
      <c r="J27" s="80"/>
      <c r="K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136"/>
      <c r="Z27"/>
      <c r="AA27"/>
      <c r="AB27" s="138"/>
    </row>
    <row r="28" spans="1:28"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99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136"/>
      <c r="Z28"/>
      <c r="AA28"/>
      <c r="AB28" s="138"/>
    </row>
    <row r="29" spans="1:28"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99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136"/>
      <c r="Z29"/>
      <c r="AA29"/>
      <c r="AB29" s="138"/>
    </row>
    <row r="30" spans="1:28"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136"/>
      <c r="Z30"/>
      <c r="AA30"/>
      <c r="AB30" s="138"/>
    </row>
    <row r="31" spans="1:28"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</row>
    <row r="32" spans="1:28"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</row>
    <row r="33" spans="1:24">
      <c r="A33" s="99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</row>
    <row r="34" spans="1:24">
      <c r="A34" s="99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</row>
    <row r="35" spans="1:24">
      <c r="A35" s="99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</row>
    <row r="38" spans="1:24">
      <c r="A38" s="99"/>
    </row>
    <row r="39" spans="1:24">
      <c r="A39" s="99"/>
    </row>
    <row r="40" spans="1:24">
      <c r="A40" s="99"/>
    </row>
  </sheetData>
  <sheetProtection algorithmName="SHA-512" hashValue="xaHXMMyYrNkyUjBcD9OXBvajgHEkCQWz9XowxRnL2GxO37btkctQtO/L7LjiZ/GJdNwtYZdB+1HIOeehoaUu/Q==" saltValue="w440AdFj0XTtx9lizRamUQ==" spinCount="100000" sheet="1" objects="1" scenarios="1" formatCells="0" formatColumns="0" formatRows="0" insertColumns="0" insertRows="0" insertHyperlinks="0" deleteColumns="0" deleteRows="0" sort="0" autoFilter="0" pivotTables="0"/>
  <mergeCells count="18">
    <mergeCell ref="T6:T7"/>
    <mergeCell ref="U6:U7"/>
    <mergeCell ref="V6:V7"/>
    <mergeCell ref="P6:P7"/>
    <mergeCell ref="Q6:Q7"/>
    <mergeCell ref="R6:R7"/>
    <mergeCell ref="O6:O7"/>
    <mergeCell ref="S6:S7"/>
    <mergeCell ref="C6:C7"/>
    <mergeCell ref="E6:E7"/>
    <mergeCell ref="F6:F7"/>
    <mergeCell ref="G6:G7"/>
    <mergeCell ref="N6:N7"/>
    <mergeCell ref="D6:D7"/>
    <mergeCell ref="H6:H7"/>
    <mergeCell ref="I6:I7"/>
    <mergeCell ref="J6:J7"/>
    <mergeCell ref="K6:K7"/>
  </mergeCells>
  <hyperlinks>
    <hyperlink ref="B2" location="'Spis treści'!A1" tooltip="Powrót do spisu treści" display="Powrót do spisu treści" xr:uid="{6B1F93EF-48A1-40A0-ACE7-C3793AE089A1}"/>
  </hyperlinks>
  <pageMargins left="0.7" right="0.7" top="0.75" bottom="0.75" header="0.3" footer="0.3"/>
  <pageSetup paperSize="9" scale="4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50"/>
  <sheetViews>
    <sheetView showGridLines="0" zoomScale="85" zoomScaleNormal="85" workbookViewId="0">
      <selection activeCell="M15" sqref="M15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4.140625" style="8" bestFit="1" customWidth="1"/>
    <col min="5" max="6" width="13.28515625" style="8" customWidth="1"/>
    <col min="7" max="7" width="12.7109375" style="8" bestFit="1" customWidth="1"/>
    <col min="8" max="8" width="12.42578125" style="8" bestFit="1" customWidth="1"/>
    <col min="9" max="9" width="12.85546875" style="8" customWidth="1"/>
    <col min="10" max="10" width="12.7109375" style="8" bestFit="1" customWidth="1"/>
    <col min="11" max="12" width="13.5703125" style="8" bestFit="1" customWidth="1"/>
    <col min="13" max="13" width="14.28515625" style="8" customWidth="1"/>
    <col min="14" max="14" width="12.42578125" style="8" bestFit="1" customWidth="1"/>
    <col min="15" max="15" width="13.42578125" style="8" customWidth="1"/>
    <col min="16" max="18" width="13.5703125" style="8" customWidth="1"/>
    <col min="19" max="19" width="12.5703125" style="8" customWidth="1"/>
    <col min="20" max="20" width="13.5703125" style="8" customWidth="1"/>
    <col min="21" max="21" width="12.5703125" style="8" customWidth="1"/>
    <col min="22" max="22" width="13.5703125" style="8" customWidth="1"/>
    <col min="23" max="23" width="12.5703125" style="8" customWidth="1"/>
    <col min="24" max="24" width="11.28515625" style="8" customWidth="1"/>
    <col min="25" max="25" width="12.28515625" style="8" customWidth="1"/>
    <col min="26" max="26" width="12.42578125" style="8" bestFit="1" customWidth="1"/>
    <col min="27" max="28" width="11.28515625" style="8" bestFit="1" customWidth="1"/>
    <col min="29" max="29" width="12.42578125" style="8" bestFit="1" customWidth="1"/>
    <col min="30" max="30" width="12.140625" style="8" bestFit="1" customWidth="1"/>
    <col min="31" max="31" width="12.140625" style="8" customWidth="1"/>
    <col min="32" max="32" width="11.28515625" style="8" bestFit="1" customWidth="1"/>
    <col min="33" max="33" width="11.140625" style="8" customWidth="1"/>
    <col min="34" max="16384" width="9.140625" style="8"/>
  </cols>
  <sheetData>
    <row r="1" spans="2:36">
      <c r="E1" s="37"/>
      <c r="F1" s="37"/>
      <c r="G1" s="37"/>
      <c r="H1" s="37"/>
      <c r="I1" s="37"/>
      <c r="J1" s="37"/>
      <c r="K1" s="37"/>
      <c r="L1" s="37"/>
      <c r="AI1" s="60"/>
    </row>
    <row r="2" spans="2:36">
      <c r="B2" s="7" t="s">
        <v>3</v>
      </c>
      <c r="E2" s="37"/>
      <c r="F2" s="37"/>
      <c r="G2" s="37"/>
      <c r="H2" s="37"/>
      <c r="I2" s="37"/>
      <c r="J2" s="37"/>
      <c r="K2" s="37"/>
      <c r="L2" s="37"/>
      <c r="AH2" s="60"/>
      <c r="AI2" s="60"/>
      <c r="AJ2" s="60"/>
    </row>
    <row r="3" spans="2:36">
      <c r="AH3" s="60"/>
      <c r="AI3" s="60"/>
      <c r="AJ3" s="60"/>
    </row>
    <row r="4" spans="2:36">
      <c r="C4" s="9" t="s">
        <v>236</v>
      </c>
      <c r="H4" s="37"/>
      <c r="L4" s="37"/>
      <c r="P4" s="37"/>
      <c r="S4" s="37"/>
      <c r="X4" s="60"/>
      <c r="Y4" s="60"/>
      <c r="Z4" s="60"/>
    </row>
    <row r="5" spans="2:36">
      <c r="C5" s="9"/>
      <c r="E5" s="37"/>
      <c r="F5" s="37"/>
      <c r="G5" s="37"/>
      <c r="H5" s="37"/>
      <c r="I5" s="37"/>
      <c r="J5" s="37"/>
      <c r="K5" s="37"/>
      <c r="L5" s="37"/>
      <c r="P5" s="37"/>
      <c r="S5" s="37"/>
      <c r="X5" s="60"/>
      <c r="Y5" s="60"/>
      <c r="Z5" s="60"/>
    </row>
    <row r="6" spans="2:36">
      <c r="D6" s="1"/>
      <c r="E6" s="180">
        <v>2019</v>
      </c>
      <c r="F6" s="180">
        <v>2020</v>
      </c>
      <c r="G6" s="180">
        <v>2021</v>
      </c>
      <c r="H6" s="180">
        <v>2022</v>
      </c>
      <c r="I6" s="180">
        <v>2023</v>
      </c>
      <c r="J6" s="180">
        <v>2024</v>
      </c>
      <c r="K6" s="182"/>
      <c r="L6" s="182"/>
      <c r="M6" s="182"/>
    </row>
    <row r="7" spans="2:36">
      <c r="D7" s="1"/>
      <c r="E7" s="181"/>
      <c r="F7" s="181"/>
      <c r="G7" s="181"/>
      <c r="H7" s="181"/>
      <c r="I7" s="181"/>
      <c r="J7" s="181" t="s">
        <v>43</v>
      </c>
      <c r="K7" s="182"/>
      <c r="L7" s="182"/>
      <c r="M7" s="182"/>
      <c r="P7" s="27"/>
      <c r="Q7" s="27"/>
      <c r="R7" s="27"/>
      <c r="S7" s="27"/>
      <c r="T7" s="27"/>
      <c r="U7" s="27"/>
    </row>
    <row r="8" spans="2:36" ht="15" customHeight="1">
      <c r="C8" s="183" t="s">
        <v>21</v>
      </c>
      <c r="D8" s="94" t="s">
        <v>11</v>
      </c>
      <c r="E8" s="88">
        <v>1231817</v>
      </c>
      <c r="F8" s="88">
        <v>505572</v>
      </c>
      <c r="G8" s="88">
        <v>851678</v>
      </c>
      <c r="H8" s="88">
        <v>1195666</v>
      </c>
      <c r="I8" s="88">
        <v>1590805</v>
      </c>
      <c r="J8" s="88">
        <v>1943546</v>
      </c>
      <c r="K8" s="166"/>
      <c r="L8" s="166"/>
      <c r="M8" s="166"/>
      <c r="N8" s="37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</row>
    <row r="9" spans="2:36">
      <c r="C9" s="183"/>
      <c r="D9" s="94" t="s">
        <v>12</v>
      </c>
      <c r="E9" s="89">
        <v>114884</v>
      </c>
      <c r="F9" s="89">
        <v>35765</v>
      </c>
      <c r="G9" s="89">
        <v>56148</v>
      </c>
      <c r="H9" s="89">
        <v>110038</v>
      </c>
      <c r="I9" s="89">
        <v>139147</v>
      </c>
      <c r="J9" s="89">
        <v>157409</v>
      </c>
      <c r="K9" s="166"/>
      <c r="L9" s="166"/>
      <c r="M9" s="166"/>
      <c r="N9" s="37"/>
    </row>
    <row r="10" spans="2:36">
      <c r="C10" s="183"/>
      <c r="D10" s="94" t="s">
        <v>13</v>
      </c>
      <c r="E10" s="89">
        <v>6264</v>
      </c>
      <c r="F10" s="89">
        <v>2039</v>
      </c>
      <c r="G10" s="89">
        <v>3455</v>
      </c>
      <c r="H10" s="89">
        <v>7471</v>
      </c>
      <c r="I10" s="89">
        <v>10313</v>
      </c>
      <c r="J10" s="89">
        <v>12898</v>
      </c>
      <c r="K10" s="166"/>
      <c r="L10" s="166"/>
      <c r="M10" s="166"/>
      <c r="N10" s="37"/>
    </row>
    <row r="11" spans="2:36">
      <c r="C11" s="183"/>
      <c r="D11" s="94" t="s">
        <v>14</v>
      </c>
      <c r="E11" s="89">
        <v>331295</v>
      </c>
      <c r="F11" s="89">
        <v>106361</v>
      </c>
      <c r="G11" s="89">
        <v>135994</v>
      </c>
      <c r="H11" s="89">
        <v>271718</v>
      </c>
      <c r="I11" s="89">
        <v>365609</v>
      </c>
      <c r="J11" s="89">
        <v>458198</v>
      </c>
      <c r="K11" s="166"/>
      <c r="L11" s="166"/>
      <c r="M11" s="166"/>
      <c r="N11" s="37"/>
    </row>
    <row r="12" spans="2:36">
      <c r="C12" s="183"/>
      <c r="D12" s="94" t="s">
        <v>59</v>
      </c>
      <c r="E12" s="90">
        <v>29693</v>
      </c>
      <c r="F12" s="90">
        <v>14752</v>
      </c>
      <c r="G12" s="90">
        <v>31301</v>
      </c>
      <c r="H12" s="90">
        <v>39799</v>
      </c>
      <c r="I12" s="90">
        <v>50388</v>
      </c>
      <c r="J12" s="90">
        <v>55626</v>
      </c>
      <c r="K12" s="166"/>
      <c r="L12" s="166"/>
      <c r="M12" s="166"/>
      <c r="N12" s="37"/>
    </row>
    <row r="13" spans="2:36">
      <c r="C13" s="183"/>
      <c r="D13" s="94" t="s">
        <v>60</v>
      </c>
      <c r="E13" s="90">
        <v>999362</v>
      </c>
      <c r="F13" s="90">
        <v>402705</v>
      </c>
      <c r="G13" s="90">
        <v>638190</v>
      </c>
      <c r="H13" s="90">
        <v>638500</v>
      </c>
      <c r="I13" s="90">
        <v>559411</v>
      </c>
      <c r="J13" s="90">
        <v>527213</v>
      </c>
      <c r="K13" s="166"/>
      <c r="L13" s="166"/>
      <c r="M13" s="166"/>
      <c r="N13" s="37"/>
    </row>
    <row r="14" spans="2:36" ht="15" customHeight="1">
      <c r="C14" s="183" t="s">
        <v>20</v>
      </c>
      <c r="D14" s="94" t="s">
        <v>11</v>
      </c>
      <c r="E14" s="91">
        <v>56266</v>
      </c>
      <c r="F14" s="91">
        <v>379093</v>
      </c>
      <c r="G14" s="91">
        <v>117671</v>
      </c>
      <c r="H14" s="91">
        <v>51733</v>
      </c>
      <c r="I14" s="91">
        <v>67302</v>
      </c>
      <c r="J14" s="91">
        <v>76562</v>
      </c>
      <c r="K14" s="166"/>
      <c r="L14" s="166"/>
      <c r="M14" s="166"/>
    </row>
    <row r="15" spans="2:36">
      <c r="C15" s="183"/>
      <c r="D15" s="94" t="s">
        <v>12</v>
      </c>
      <c r="E15" s="92">
        <v>9477</v>
      </c>
      <c r="F15" s="92">
        <v>31907</v>
      </c>
      <c r="G15" s="92">
        <v>13434</v>
      </c>
      <c r="H15" s="92">
        <v>14697</v>
      </c>
      <c r="I15" s="92">
        <v>14165</v>
      </c>
      <c r="J15" s="92">
        <v>11723</v>
      </c>
      <c r="K15" s="166"/>
      <c r="L15" s="166"/>
      <c r="M15" s="166"/>
      <c r="P15" s="139"/>
      <c r="Q15" s="139"/>
      <c r="R15" s="139"/>
      <c r="S15" s="139"/>
      <c r="T15" s="139"/>
      <c r="U15" s="139"/>
    </row>
    <row r="16" spans="2:36">
      <c r="B16" s="37"/>
      <c r="C16" s="183"/>
      <c r="D16" s="94" t="s">
        <v>13</v>
      </c>
      <c r="E16" s="92">
        <v>238</v>
      </c>
      <c r="F16" s="92">
        <v>904</v>
      </c>
      <c r="G16" s="92">
        <v>461</v>
      </c>
      <c r="H16" s="92">
        <v>361</v>
      </c>
      <c r="I16" s="92">
        <v>468</v>
      </c>
      <c r="J16" s="92">
        <v>448</v>
      </c>
      <c r="K16" s="166"/>
      <c r="L16" s="166"/>
      <c r="M16" s="166"/>
      <c r="P16"/>
      <c r="Q16"/>
      <c r="R16"/>
      <c r="S16"/>
      <c r="T16"/>
      <c r="U16"/>
    </row>
    <row r="17" spans="1:26">
      <c r="C17" s="183"/>
      <c r="D17" s="94" t="s">
        <v>14</v>
      </c>
      <c r="E17" s="92">
        <v>24457</v>
      </c>
      <c r="F17" s="92">
        <v>75178</v>
      </c>
      <c r="G17" s="92">
        <v>24097</v>
      </c>
      <c r="H17" s="92">
        <v>20539</v>
      </c>
      <c r="I17" s="92">
        <v>21228</v>
      </c>
      <c r="J17" s="92">
        <v>18401</v>
      </c>
      <c r="K17" s="166"/>
      <c r="L17" s="166"/>
      <c r="M17" s="166"/>
      <c r="P17"/>
      <c r="Q17"/>
      <c r="R17"/>
      <c r="S17"/>
      <c r="T17"/>
      <c r="U17"/>
    </row>
    <row r="18" spans="1:26">
      <c r="C18" s="183"/>
      <c r="D18" s="94" t="s">
        <v>59</v>
      </c>
      <c r="E18" s="92">
        <v>801</v>
      </c>
      <c r="F18" s="92">
        <v>5476</v>
      </c>
      <c r="G18" s="92">
        <v>4116</v>
      </c>
      <c r="H18" s="92">
        <v>1548</v>
      </c>
      <c r="I18" s="92">
        <v>1038</v>
      </c>
      <c r="J18" s="92">
        <v>1177</v>
      </c>
      <c r="K18" s="166"/>
      <c r="L18" s="166"/>
      <c r="M18" s="166"/>
      <c r="P18"/>
      <c r="Q18"/>
      <c r="R18"/>
      <c r="S18"/>
      <c r="T18"/>
      <c r="U18"/>
    </row>
    <row r="19" spans="1:26">
      <c r="C19" s="183"/>
      <c r="D19" s="94" t="s">
        <v>60</v>
      </c>
      <c r="E19" s="93">
        <v>24861</v>
      </c>
      <c r="F19" s="93">
        <v>65103</v>
      </c>
      <c r="G19" s="93">
        <v>20301</v>
      </c>
      <c r="H19" s="93">
        <v>20256</v>
      </c>
      <c r="I19" s="93">
        <v>16124</v>
      </c>
      <c r="J19" s="93">
        <v>16013</v>
      </c>
      <c r="K19" s="166"/>
      <c r="L19" s="166"/>
      <c r="M19" s="166"/>
      <c r="P19"/>
      <c r="Q19"/>
      <c r="R19"/>
      <c r="S19"/>
      <c r="T19"/>
      <c r="U19"/>
    </row>
    <row r="20" spans="1:26">
      <c r="E20" s="37"/>
      <c r="F20" s="37"/>
      <c r="G20" s="37"/>
      <c r="H20" s="37"/>
      <c r="I20" s="37"/>
      <c r="J20" s="37"/>
      <c r="K20" s="37"/>
      <c r="L20" s="64"/>
      <c r="M20" s="37"/>
      <c r="P20"/>
      <c r="Q20"/>
      <c r="R20"/>
      <c r="S20"/>
      <c r="T20"/>
      <c r="U20"/>
      <c r="X20" s="60"/>
      <c r="Y20" s="60"/>
      <c r="Z20" s="60"/>
    </row>
    <row r="21" spans="1:26">
      <c r="C21" s="9" t="s">
        <v>238</v>
      </c>
      <c r="J21" s="145"/>
      <c r="K21" s="145"/>
      <c r="L21" s="145"/>
      <c r="M21" s="145"/>
      <c r="P21"/>
      <c r="Q21"/>
      <c r="R21"/>
      <c r="S21"/>
      <c r="T21"/>
      <c r="U21"/>
      <c r="X21" s="60"/>
      <c r="Y21" s="60"/>
      <c r="Z21" s="60"/>
    </row>
    <row r="22" spans="1:26" s="27" customFormat="1">
      <c r="C22" s="8"/>
      <c r="D22" s="8"/>
      <c r="E22" s="37"/>
      <c r="F22" s="37"/>
      <c r="G22" s="37"/>
      <c r="H22" s="37"/>
      <c r="I22" s="37"/>
      <c r="J22" s="37"/>
      <c r="K22" s="37"/>
      <c r="L22" s="37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60"/>
      <c r="Y22" s="60"/>
      <c r="Z22" s="60"/>
    </row>
    <row r="23" spans="1:26" s="27" customFormat="1"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8"/>
      <c r="O23" s="8"/>
      <c r="P23" s="8"/>
      <c r="Q23" s="8"/>
      <c r="R23" s="8"/>
      <c r="S23" s="8"/>
      <c r="T23" s="8"/>
      <c r="U23" s="8"/>
      <c r="V23" s="8"/>
      <c r="W23" s="8"/>
      <c r="X23" s="60"/>
      <c r="Y23" s="60"/>
      <c r="Z23" s="60"/>
    </row>
    <row r="24" spans="1:26" s="27" customFormat="1">
      <c r="C24" s="151"/>
      <c r="E24" s="26">
        <f>E6</f>
        <v>2019</v>
      </c>
      <c r="F24" s="26">
        <v>2020</v>
      </c>
      <c r="G24" s="26">
        <f>G6</f>
        <v>2021</v>
      </c>
      <c r="H24" s="26">
        <f>H6</f>
        <v>2022</v>
      </c>
      <c r="I24" s="26">
        <f>I6</f>
        <v>2023</v>
      </c>
      <c r="J24" s="26">
        <f>J6</f>
        <v>2024</v>
      </c>
      <c r="K24" s="26"/>
      <c r="X24" s="60"/>
      <c r="Y24" s="60"/>
      <c r="Z24" s="60"/>
    </row>
    <row r="25" spans="1:26" s="27" customFormat="1">
      <c r="D25" s="26" t="s">
        <v>11</v>
      </c>
      <c r="E25" s="38">
        <f t="shared" ref="E25:F30" si="0">E8</f>
        <v>1231817</v>
      </c>
      <c r="F25" s="38">
        <f t="shared" si="0"/>
        <v>505572</v>
      </c>
      <c r="G25" s="38">
        <f t="shared" ref="G25:I25" si="1">G8</f>
        <v>851678</v>
      </c>
      <c r="H25" s="38">
        <f t="shared" si="1"/>
        <v>1195666</v>
      </c>
      <c r="I25" s="38">
        <f t="shared" si="1"/>
        <v>1590805</v>
      </c>
      <c r="J25" s="41">
        <f>SUM(J8:M8)</f>
        <v>1943546</v>
      </c>
      <c r="K25" s="26"/>
      <c r="L25" s="26"/>
      <c r="M25" s="26"/>
      <c r="X25" s="60"/>
      <c r="Y25" s="60"/>
      <c r="Z25" s="60"/>
    </row>
    <row r="26" spans="1:26" s="27" customFormat="1">
      <c r="A26" s="64"/>
      <c r="B26" s="64"/>
      <c r="D26" s="26" t="s">
        <v>12</v>
      </c>
      <c r="E26" s="38">
        <f t="shared" si="0"/>
        <v>114884</v>
      </c>
      <c r="F26" s="38">
        <f t="shared" si="0"/>
        <v>35765</v>
      </c>
      <c r="G26" s="38">
        <f t="shared" ref="G26:I26" si="2">G9</f>
        <v>56148</v>
      </c>
      <c r="H26" s="38">
        <f t="shared" si="2"/>
        <v>110038</v>
      </c>
      <c r="I26" s="38">
        <f t="shared" si="2"/>
        <v>139147</v>
      </c>
      <c r="J26" s="41">
        <f t="shared" ref="J26:J30" si="3">SUM(J9:M9)</f>
        <v>157409</v>
      </c>
      <c r="K26" s="26"/>
      <c r="L26" s="26"/>
      <c r="M26" s="26"/>
      <c r="X26" s="60"/>
      <c r="Y26" s="60"/>
      <c r="Z26" s="60"/>
    </row>
    <row r="27" spans="1:26" s="27" customFormat="1">
      <c r="A27" s="64"/>
      <c r="B27" s="64"/>
      <c r="D27" s="26" t="s">
        <v>13</v>
      </c>
      <c r="E27" s="38">
        <f t="shared" si="0"/>
        <v>6264</v>
      </c>
      <c r="F27" s="38">
        <f t="shared" si="0"/>
        <v>2039</v>
      </c>
      <c r="G27" s="38">
        <f t="shared" ref="G27:I27" si="4">G10</f>
        <v>3455</v>
      </c>
      <c r="H27" s="38">
        <f t="shared" si="4"/>
        <v>7471</v>
      </c>
      <c r="I27" s="38">
        <f t="shared" si="4"/>
        <v>10313</v>
      </c>
      <c r="J27" s="41">
        <f t="shared" si="3"/>
        <v>12898</v>
      </c>
      <c r="K27" s="26"/>
      <c r="L27" s="26"/>
      <c r="M27" s="26"/>
    </row>
    <row r="28" spans="1:26" s="27" customFormat="1">
      <c r="A28" s="64"/>
      <c r="B28" s="64"/>
      <c r="D28" s="26" t="s">
        <v>14</v>
      </c>
      <c r="E28" s="38">
        <f t="shared" si="0"/>
        <v>331295</v>
      </c>
      <c r="F28" s="38">
        <f t="shared" si="0"/>
        <v>106361</v>
      </c>
      <c r="G28" s="38">
        <f t="shared" ref="G28:I28" si="5">G11</f>
        <v>135994</v>
      </c>
      <c r="H28" s="38">
        <f t="shared" si="5"/>
        <v>271718</v>
      </c>
      <c r="I28" s="38">
        <f t="shared" si="5"/>
        <v>365609</v>
      </c>
      <c r="J28" s="41">
        <f t="shared" si="3"/>
        <v>458198</v>
      </c>
      <c r="K28" s="26"/>
      <c r="L28" s="26"/>
      <c r="M28" s="26"/>
    </row>
    <row r="29" spans="1:26" s="27" customFormat="1">
      <c r="A29" s="64"/>
      <c r="B29" s="64"/>
      <c r="D29" s="26" t="s">
        <v>59</v>
      </c>
      <c r="E29" s="38">
        <f t="shared" si="0"/>
        <v>29693</v>
      </c>
      <c r="F29" s="38">
        <f t="shared" si="0"/>
        <v>14752</v>
      </c>
      <c r="G29" s="38">
        <f t="shared" ref="G29:I29" si="6">G12</f>
        <v>31301</v>
      </c>
      <c r="H29" s="38">
        <f t="shared" si="6"/>
        <v>39799</v>
      </c>
      <c r="I29" s="38">
        <f t="shared" si="6"/>
        <v>50388</v>
      </c>
      <c r="J29" s="41">
        <f t="shared" si="3"/>
        <v>55626</v>
      </c>
      <c r="K29" s="26"/>
      <c r="L29" s="26"/>
      <c r="M29" s="26"/>
    </row>
    <row r="30" spans="1:26" s="27" customFormat="1">
      <c r="A30" s="64"/>
      <c r="B30" s="64"/>
      <c r="D30" s="26" t="s">
        <v>60</v>
      </c>
      <c r="E30" s="38">
        <f t="shared" si="0"/>
        <v>999362</v>
      </c>
      <c r="F30" s="38">
        <f t="shared" si="0"/>
        <v>402705</v>
      </c>
      <c r="G30" s="38">
        <f t="shared" ref="G30:I30" si="7">G13</f>
        <v>638190</v>
      </c>
      <c r="H30" s="38">
        <f t="shared" si="7"/>
        <v>638500</v>
      </c>
      <c r="I30" s="38">
        <f t="shared" si="7"/>
        <v>559411</v>
      </c>
      <c r="J30" s="41">
        <f t="shared" si="3"/>
        <v>527213</v>
      </c>
      <c r="K30" s="26"/>
      <c r="L30" s="26"/>
      <c r="M30" s="26"/>
    </row>
    <row r="31" spans="1:26" s="27" customFormat="1">
      <c r="A31" s="64"/>
      <c r="B31" s="64"/>
      <c r="D31" s="26"/>
      <c r="E31" s="26"/>
      <c r="F31" s="26"/>
      <c r="G31" s="26"/>
      <c r="H31" s="26"/>
      <c r="I31" s="26"/>
      <c r="J31" s="26"/>
      <c r="K31" s="26"/>
      <c r="L31" s="26"/>
      <c r="M31" s="26"/>
    </row>
    <row r="32" spans="1:26" s="27" customFormat="1">
      <c r="A32" s="64"/>
      <c r="B32" s="64"/>
    </row>
    <row r="33" spans="1:29" s="27" customFormat="1">
      <c r="A33" s="64"/>
      <c r="B33" s="64"/>
      <c r="H33" s="64"/>
      <c r="I33" s="64"/>
      <c r="J33" s="64"/>
      <c r="K33" s="64"/>
      <c r="L33" s="64"/>
      <c r="M33" s="64"/>
      <c r="N33" s="64"/>
    </row>
    <row r="34" spans="1:29" s="27" customFormat="1">
      <c r="A34" s="64"/>
      <c r="B34" s="64"/>
      <c r="H34" s="64"/>
      <c r="I34" s="64"/>
      <c r="J34" s="64"/>
      <c r="K34" s="64"/>
      <c r="L34" s="64"/>
      <c r="M34" s="64"/>
      <c r="N34" s="64"/>
    </row>
    <row r="35" spans="1:29" s="27" customFormat="1">
      <c r="A35" s="64"/>
      <c r="B35" s="64"/>
      <c r="H35" s="64"/>
      <c r="I35" s="64"/>
      <c r="J35" s="64"/>
      <c r="K35" s="64"/>
      <c r="L35" s="64"/>
      <c r="M35" s="64"/>
      <c r="N35" s="64"/>
    </row>
    <row r="36" spans="1:29" s="27" customFormat="1">
      <c r="A36" s="64"/>
      <c r="B36" s="64"/>
      <c r="H36" s="64"/>
      <c r="I36" s="64"/>
      <c r="J36" s="64"/>
      <c r="K36" s="64"/>
      <c r="L36" s="64"/>
      <c r="M36" s="64"/>
      <c r="N36" s="64"/>
    </row>
    <row r="37" spans="1:29" s="26" customFormat="1">
      <c r="A37" s="38"/>
      <c r="B37" s="38"/>
      <c r="C37" s="27"/>
      <c r="D37" s="27"/>
      <c r="E37" s="27"/>
      <c r="F37" s="27"/>
      <c r="G37" s="27"/>
      <c r="H37" s="64"/>
      <c r="I37" s="64"/>
      <c r="J37" s="64"/>
      <c r="K37" s="64"/>
      <c r="L37" s="64"/>
      <c r="M37" s="64"/>
      <c r="N37" s="64"/>
      <c r="O37" s="27"/>
      <c r="P37" s="27"/>
      <c r="Q37" s="27"/>
      <c r="R37" s="27"/>
      <c r="S37" s="27"/>
      <c r="T37" s="27"/>
      <c r="U37" s="27"/>
      <c r="V37" s="27"/>
      <c r="W37" s="27"/>
    </row>
    <row r="38" spans="1:29" s="27" customFormat="1">
      <c r="H38" s="64"/>
      <c r="I38" s="64"/>
      <c r="J38" s="64"/>
      <c r="K38" s="64"/>
      <c r="L38" s="64"/>
      <c r="M38" s="64"/>
      <c r="N38" s="64"/>
    </row>
    <row r="39" spans="1:29"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</row>
    <row r="40" spans="1:29"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</row>
    <row r="41" spans="1:29">
      <c r="C41" s="26"/>
      <c r="D41" s="26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</row>
    <row r="42" spans="1:29">
      <c r="C42" s="26"/>
      <c r="D42" s="26"/>
      <c r="E42" s="26"/>
      <c r="F42" s="26"/>
      <c r="G42" s="26"/>
      <c r="H42" s="26"/>
      <c r="I42" s="26"/>
    </row>
    <row r="48" spans="1:29">
      <c r="Q48" s="37"/>
      <c r="U48" s="37"/>
      <c r="Y48" s="37"/>
      <c r="AC48" s="37"/>
    </row>
    <row r="49" spans="17:29">
      <c r="Q49" s="37"/>
      <c r="U49" s="37"/>
      <c r="Y49" s="37"/>
      <c r="AC49" s="37"/>
    </row>
    <row r="50" spans="17:29">
      <c r="Q50" s="37"/>
      <c r="U50" s="37"/>
      <c r="Y50" s="37"/>
      <c r="AC50" s="37"/>
    </row>
  </sheetData>
  <sheetProtection algorithmName="SHA-512" hashValue="cWq1HQaCG9/rx6r8tEgKDk10otj6bGaErJq4S6E/7bPSioXhJQ1DplYQtGhIDYE33+Gw8c9NfhctwQrjp/NWZA==" saltValue="Y2j10OPOylrLCR7U9IesKw==" spinCount="100000" sheet="1" objects="1" scenarios="1" formatCells="0" formatColumns="0" formatRows="0" insertColumns="0" insertRows="0" insertHyperlinks="0" deleteColumns="0" deleteRows="0" sort="0" autoFilter="0" pivotTables="0"/>
  <mergeCells count="11">
    <mergeCell ref="C8:C13"/>
    <mergeCell ref="C14:C19"/>
    <mergeCell ref="E6:E7"/>
    <mergeCell ref="G6:G7"/>
    <mergeCell ref="H6:H7"/>
    <mergeCell ref="F6:F7"/>
    <mergeCell ref="J6:J7"/>
    <mergeCell ref="K6:K7"/>
    <mergeCell ref="L6:L7"/>
    <mergeCell ref="M6:M7"/>
    <mergeCell ref="I6:I7"/>
  </mergeCells>
  <phoneticPr fontId="55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3" max="1048575" man="1"/>
  </colBreaks>
  <ignoredErrors>
    <ignoredError sqref="J25:J30" formulaRange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H50"/>
  <sheetViews>
    <sheetView showGridLines="0" zoomScale="85" zoomScaleNormal="85" workbookViewId="0">
      <selection activeCell="L8" sqref="L8"/>
    </sheetView>
  </sheetViews>
  <sheetFormatPr defaultColWidth="9.140625" defaultRowHeight="15"/>
  <cols>
    <col min="1" max="1" width="9.140625" style="8"/>
    <col min="2" max="2" width="6.28515625" style="8" customWidth="1"/>
    <col min="3" max="3" width="13.42578125" style="8" bestFit="1" customWidth="1"/>
    <col min="4" max="4" width="14.140625" style="8" bestFit="1" customWidth="1"/>
    <col min="5" max="5" width="12.7109375" style="8" bestFit="1" customWidth="1"/>
    <col min="6" max="6" width="12.7109375" style="8" customWidth="1"/>
    <col min="7" max="10" width="12.7109375" style="8" bestFit="1" customWidth="1"/>
    <col min="11" max="11" width="13.5703125" style="8" bestFit="1" customWidth="1"/>
    <col min="12" max="12" width="13.42578125" style="8" bestFit="1" customWidth="1"/>
    <col min="13" max="13" width="12.7109375" style="8" bestFit="1" customWidth="1"/>
    <col min="14" max="14" width="12.42578125" style="8" bestFit="1" customWidth="1"/>
    <col min="15" max="15" width="13.42578125" style="8" customWidth="1"/>
    <col min="16" max="16" width="14.140625" style="8" customWidth="1"/>
    <col min="17" max="17" width="13.5703125" style="8" customWidth="1"/>
    <col min="18" max="22" width="14.140625" style="8" customWidth="1"/>
    <col min="23" max="23" width="12.5703125" style="8" customWidth="1"/>
    <col min="24" max="24" width="11.28515625" style="8" customWidth="1"/>
    <col min="25" max="25" width="12.140625" style="8" bestFit="1" customWidth="1"/>
    <col min="26" max="28" width="11.28515625" style="8" customWidth="1"/>
    <col min="29" max="30" width="12.140625" style="8" bestFit="1" customWidth="1"/>
    <col min="31" max="31" width="12.140625" style="8" customWidth="1"/>
    <col min="32" max="32" width="12.140625" style="8" bestFit="1" customWidth="1"/>
    <col min="33" max="33" width="13.140625" style="8" customWidth="1"/>
    <col min="34" max="34" width="9.140625" style="8" customWidth="1"/>
    <col min="35" max="16384" width="9.140625" style="8"/>
  </cols>
  <sheetData>
    <row r="1" spans="2:34">
      <c r="AH1" s="60"/>
    </row>
    <row r="2" spans="2:34">
      <c r="B2" s="7" t="s">
        <v>3</v>
      </c>
      <c r="AH2" s="60"/>
    </row>
    <row r="3" spans="2:34">
      <c r="W3" s="60"/>
      <c r="X3" s="60"/>
    </row>
    <row r="4" spans="2:34">
      <c r="C4" s="9" t="s">
        <v>235</v>
      </c>
      <c r="V4" s="60"/>
      <c r="W4" s="60"/>
      <c r="X4" s="60"/>
      <c r="Y4"/>
      <c r="Z4"/>
    </row>
    <row r="5" spans="2:34">
      <c r="C5" s="9"/>
      <c r="E5" s="37"/>
      <c r="F5" s="37"/>
      <c r="G5" s="37"/>
      <c r="H5" s="37"/>
      <c r="I5" s="37"/>
      <c r="J5" s="37"/>
      <c r="K5" s="37"/>
      <c r="V5" s="60"/>
      <c r="W5" s="60"/>
      <c r="X5" s="60"/>
      <c r="Y5"/>
      <c r="Z5"/>
    </row>
    <row r="6" spans="2:34">
      <c r="D6" s="1"/>
      <c r="E6" s="180">
        <v>2019</v>
      </c>
      <c r="F6" s="180">
        <v>2020</v>
      </c>
      <c r="G6" s="180">
        <v>2021</v>
      </c>
      <c r="H6" s="180">
        <v>2022</v>
      </c>
      <c r="I6" s="180">
        <v>2023</v>
      </c>
      <c r="J6" s="180">
        <v>2024</v>
      </c>
      <c r="K6" s="182"/>
      <c r="L6" s="182"/>
      <c r="M6" s="182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</row>
    <row r="7" spans="2:34">
      <c r="D7" s="1"/>
      <c r="E7" s="181"/>
      <c r="F7" s="181"/>
      <c r="G7" s="181"/>
      <c r="H7" s="181"/>
      <c r="I7" s="181"/>
      <c r="J7" s="181" t="s">
        <v>43</v>
      </c>
      <c r="K7" s="182"/>
      <c r="L7" s="182"/>
      <c r="M7" s="182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</row>
    <row r="8" spans="2:34">
      <c r="C8" s="183" t="s">
        <v>21</v>
      </c>
      <c r="D8" s="94" t="s">
        <v>11</v>
      </c>
      <c r="E8" s="88">
        <v>3310325</v>
      </c>
      <c r="F8" s="88">
        <v>1360233</v>
      </c>
      <c r="G8" s="88">
        <v>2211639</v>
      </c>
      <c r="H8" s="88">
        <v>3181957</v>
      </c>
      <c r="I8" s="88">
        <v>4260857</v>
      </c>
      <c r="J8" s="88">
        <v>5248291</v>
      </c>
      <c r="K8" s="166"/>
      <c r="L8" s="166"/>
      <c r="M8" s="166"/>
      <c r="N8" s="37"/>
    </row>
    <row r="9" spans="2:34">
      <c r="C9" s="183"/>
      <c r="D9" s="94" t="s">
        <v>12</v>
      </c>
      <c r="E9" s="89">
        <v>263628</v>
      </c>
      <c r="F9" s="89">
        <v>79446</v>
      </c>
      <c r="G9" s="89">
        <v>126751</v>
      </c>
      <c r="H9" s="89">
        <v>254446</v>
      </c>
      <c r="I9" s="89">
        <v>318043</v>
      </c>
      <c r="J9" s="89">
        <v>359132</v>
      </c>
      <c r="K9" s="166"/>
      <c r="L9" s="166"/>
      <c r="M9" s="166"/>
      <c r="N9" s="38"/>
    </row>
    <row r="10" spans="2:34">
      <c r="C10" s="183"/>
      <c r="D10" s="94" t="s">
        <v>13</v>
      </c>
      <c r="E10" s="89">
        <v>11672</v>
      </c>
      <c r="F10" s="89">
        <v>3616</v>
      </c>
      <c r="G10" s="89">
        <v>6084</v>
      </c>
      <c r="H10" s="89">
        <v>12669</v>
      </c>
      <c r="I10" s="89">
        <v>19418</v>
      </c>
      <c r="J10" s="89">
        <v>23967</v>
      </c>
      <c r="K10" s="166"/>
      <c r="L10" s="166"/>
      <c r="M10" s="166"/>
      <c r="N10" s="37"/>
    </row>
    <row r="11" spans="2:34">
      <c r="C11" s="183"/>
      <c r="D11" s="94" t="s">
        <v>14</v>
      </c>
      <c r="E11" s="89">
        <v>873969</v>
      </c>
      <c r="F11" s="89">
        <v>244208</v>
      </c>
      <c r="G11" s="89">
        <v>289298</v>
      </c>
      <c r="H11" s="89">
        <v>655077</v>
      </c>
      <c r="I11" s="89">
        <v>918007</v>
      </c>
      <c r="J11" s="89">
        <v>1160501</v>
      </c>
      <c r="K11" s="166"/>
      <c r="L11" s="166"/>
      <c r="M11" s="166"/>
      <c r="N11" s="37"/>
    </row>
    <row r="12" spans="2:34" ht="15" customHeight="1">
      <c r="C12" s="183"/>
      <c r="D12" s="94" t="s">
        <v>59</v>
      </c>
      <c r="E12" s="90">
        <v>83314</v>
      </c>
      <c r="F12" s="90">
        <v>36728</v>
      </c>
      <c r="G12" s="90">
        <v>74752</v>
      </c>
      <c r="H12" s="90">
        <v>101228</v>
      </c>
      <c r="I12" s="90">
        <v>128886</v>
      </c>
      <c r="J12" s="90">
        <v>146430</v>
      </c>
      <c r="K12" s="166"/>
      <c r="L12" s="166"/>
      <c r="M12" s="166"/>
      <c r="N12" s="37"/>
    </row>
    <row r="13" spans="2:34" ht="15" customHeight="1">
      <c r="C13" s="183"/>
      <c r="D13" s="94" t="s">
        <v>60</v>
      </c>
      <c r="E13" s="90">
        <v>3488004</v>
      </c>
      <c r="F13" s="90">
        <v>1045532</v>
      </c>
      <c r="G13" s="90">
        <v>1821902</v>
      </c>
      <c r="H13" s="90">
        <v>2335142</v>
      </c>
      <c r="I13" s="90">
        <v>2195151</v>
      </c>
      <c r="J13" s="90">
        <v>2104152</v>
      </c>
      <c r="K13" s="166"/>
      <c r="L13" s="166"/>
      <c r="M13" s="166"/>
      <c r="N13" s="37"/>
    </row>
    <row r="14" spans="2:34" ht="15" customHeight="1">
      <c r="C14" s="183" t="s">
        <v>20</v>
      </c>
      <c r="D14" s="94" t="s">
        <v>11</v>
      </c>
      <c r="E14" s="105">
        <v>152690</v>
      </c>
      <c r="F14" s="105">
        <v>1088849</v>
      </c>
      <c r="G14" s="105">
        <v>319806</v>
      </c>
      <c r="H14" s="105">
        <v>127452</v>
      </c>
      <c r="I14" s="105">
        <v>170049</v>
      </c>
      <c r="J14" s="105">
        <v>191508</v>
      </c>
      <c r="K14" s="166"/>
      <c r="L14" s="166"/>
      <c r="M14" s="166"/>
    </row>
    <row r="15" spans="2:34">
      <c r="C15" s="183"/>
      <c r="D15" s="94" t="s">
        <v>12</v>
      </c>
      <c r="E15" s="104">
        <v>17378</v>
      </c>
      <c r="F15" s="104">
        <v>70840</v>
      </c>
      <c r="G15" s="104">
        <v>29101</v>
      </c>
      <c r="H15" s="104">
        <v>29965</v>
      </c>
      <c r="I15" s="104">
        <v>28983</v>
      </c>
      <c r="J15" s="104">
        <v>23308</v>
      </c>
      <c r="K15" s="166"/>
      <c r="L15" s="166"/>
      <c r="M15" s="166"/>
    </row>
    <row r="16" spans="2:34">
      <c r="C16" s="183"/>
      <c r="D16" s="94" t="s">
        <v>13</v>
      </c>
      <c r="E16" s="104">
        <v>416</v>
      </c>
      <c r="F16" s="104">
        <v>1530</v>
      </c>
      <c r="G16" s="104">
        <v>750</v>
      </c>
      <c r="H16" s="104">
        <v>601</v>
      </c>
      <c r="I16" s="104">
        <v>977</v>
      </c>
      <c r="J16" s="104">
        <v>783</v>
      </c>
      <c r="K16" s="166"/>
      <c r="L16" s="166"/>
      <c r="M16" s="166"/>
    </row>
    <row r="17" spans="2:24">
      <c r="C17" s="183"/>
      <c r="D17" s="94" t="s">
        <v>14</v>
      </c>
      <c r="E17" s="104">
        <v>55230</v>
      </c>
      <c r="F17" s="104">
        <v>208526</v>
      </c>
      <c r="G17" s="104">
        <v>52543</v>
      </c>
      <c r="H17" s="104">
        <v>40792</v>
      </c>
      <c r="I17" s="104">
        <v>42295</v>
      </c>
      <c r="J17" s="104">
        <v>38925</v>
      </c>
      <c r="K17" s="166"/>
      <c r="L17" s="166"/>
      <c r="M17" s="166"/>
    </row>
    <row r="18" spans="2:24">
      <c r="C18" s="183"/>
      <c r="D18" s="94" t="s">
        <v>59</v>
      </c>
      <c r="E18" s="104">
        <v>2172</v>
      </c>
      <c r="F18" s="104">
        <v>16086</v>
      </c>
      <c r="G18" s="104">
        <v>10083</v>
      </c>
      <c r="H18" s="104">
        <v>4322</v>
      </c>
      <c r="I18" s="104">
        <v>2592</v>
      </c>
      <c r="J18" s="104">
        <v>2903</v>
      </c>
      <c r="K18" s="166"/>
      <c r="L18" s="166"/>
      <c r="M18" s="166"/>
    </row>
    <row r="19" spans="2:24">
      <c r="C19" s="183"/>
      <c r="D19" s="94" t="s">
        <v>60</v>
      </c>
      <c r="E19" s="123">
        <v>56242</v>
      </c>
      <c r="F19" s="123">
        <v>307130</v>
      </c>
      <c r="G19" s="123">
        <v>46364</v>
      </c>
      <c r="H19" s="123">
        <v>36648</v>
      </c>
      <c r="I19" s="123">
        <v>28661</v>
      </c>
      <c r="J19" s="123">
        <v>33570</v>
      </c>
      <c r="K19" s="166"/>
      <c r="L19" s="166"/>
      <c r="M19" s="166"/>
    </row>
    <row r="20" spans="2:24">
      <c r="B20" s="26"/>
      <c r="E20" s="37"/>
      <c r="F20" s="37"/>
      <c r="G20" s="37"/>
      <c r="H20" s="37"/>
      <c r="I20" s="37"/>
      <c r="J20" s="37"/>
      <c r="K20" s="37"/>
      <c r="L20" s="37"/>
      <c r="M20" s="37"/>
      <c r="O20" s="37"/>
      <c r="S20" s="37"/>
      <c r="W20" s="60"/>
      <c r="X20" s="60"/>
    </row>
    <row r="21" spans="2:24">
      <c r="B21" s="26"/>
      <c r="C21" s="9" t="s">
        <v>237</v>
      </c>
      <c r="F21" s="37"/>
      <c r="G21" s="37"/>
      <c r="H21" s="37"/>
      <c r="I21" s="37"/>
      <c r="J21" s="37"/>
      <c r="K21" s="37"/>
      <c r="L21" s="37"/>
      <c r="T21" s="37"/>
      <c r="U21" s="37"/>
      <c r="W21" s="60"/>
      <c r="X21" s="60"/>
    </row>
    <row r="22" spans="2:24" s="27" customFormat="1">
      <c r="C22" s="55"/>
      <c r="D22" s="55"/>
      <c r="E22" s="165"/>
      <c r="F22" s="165"/>
      <c r="G22" s="165"/>
      <c r="H22" s="165"/>
      <c r="I22" s="165"/>
      <c r="J22" s="165"/>
      <c r="K22" s="165"/>
      <c r="L22" s="165"/>
      <c r="M22" s="55"/>
      <c r="N22" s="8"/>
      <c r="O22" s="8"/>
      <c r="P22" s="8"/>
      <c r="Q22" s="8"/>
      <c r="R22" s="8"/>
      <c r="S22" s="8"/>
      <c r="T22" s="37"/>
      <c r="U22" s="37"/>
      <c r="V22" s="8"/>
      <c r="W22" s="60"/>
      <c r="X22" s="60"/>
    </row>
    <row r="23" spans="2:24" s="27" customFormat="1"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8"/>
      <c r="O23" s="8"/>
      <c r="P23" s="8"/>
      <c r="Q23" s="8"/>
      <c r="R23" s="8"/>
      <c r="S23" s="55"/>
      <c r="T23" s="8"/>
      <c r="U23" s="8"/>
      <c r="V23" s="8"/>
      <c r="W23" s="60"/>
      <c r="X23" s="60"/>
    </row>
    <row r="24" spans="2:24" s="26" customFormat="1">
      <c r="C24" s="40"/>
      <c r="D24" s="40"/>
      <c r="E24" s="40">
        <v>2019</v>
      </c>
      <c r="F24" s="40">
        <v>2020</v>
      </c>
      <c r="G24" s="40">
        <v>2021</v>
      </c>
      <c r="H24" s="40">
        <v>2022</v>
      </c>
      <c r="I24" s="40">
        <v>2023</v>
      </c>
      <c r="J24" s="40">
        <v>2024</v>
      </c>
      <c r="K24" s="40"/>
      <c r="L24" s="40"/>
      <c r="M24" s="40"/>
      <c r="N24" s="27"/>
      <c r="O24" s="27"/>
      <c r="P24" s="27"/>
      <c r="Q24" s="27"/>
      <c r="R24" s="27"/>
      <c r="S24" s="55"/>
      <c r="T24" s="27"/>
      <c r="U24" s="27"/>
      <c r="V24" s="27"/>
      <c r="W24" s="60"/>
      <c r="X24" s="61"/>
    </row>
    <row r="25" spans="2:24" s="26" customFormat="1">
      <c r="C25" s="40"/>
      <c r="D25" s="40" t="s">
        <v>11</v>
      </c>
      <c r="E25" s="42">
        <f t="shared" ref="E25:F30" si="0">E8</f>
        <v>3310325</v>
      </c>
      <c r="F25" s="42">
        <f t="shared" si="0"/>
        <v>1360233</v>
      </c>
      <c r="G25" s="42">
        <f t="shared" ref="G25:I25" si="1">G8</f>
        <v>2211639</v>
      </c>
      <c r="H25" s="42">
        <f t="shared" si="1"/>
        <v>3181957</v>
      </c>
      <c r="I25" s="42">
        <f t="shared" si="1"/>
        <v>4260857</v>
      </c>
      <c r="J25" s="42">
        <f t="shared" ref="J25:J30" si="2">SUM(J8:M8)</f>
        <v>5248291</v>
      </c>
      <c r="K25" s="40"/>
      <c r="L25" s="40"/>
      <c r="M25" s="40"/>
      <c r="N25" s="27"/>
      <c r="O25" s="27"/>
      <c r="P25" s="27"/>
      <c r="Q25" s="27"/>
      <c r="R25" s="27"/>
      <c r="S25" s="55"/>
      <c r="T25" s="27"/>
      <c r="U25" s="27"/>
      <c r="V25" s="27"/>
      <c r="W25" s="60"/>
      <c r="X25" s="61"/>
    </row>
    <row r="26" spans="2:24" s="26" customFormat="1">
      <c r="C26" s="40"/>
      <c r="D26" s="40" t="s">
        <v>12</v>
      </c>
      <c r="E26" s="42">
        <f t="shared" si="0"/>
        <v>263628</v>
      </c>
      <c r="F26" s="42">
        <f t="shared" si="0"/>
        <v>79446</v>
      </c>
      <c r="G26" s="42">
        <f t="shared" ref="G26:I26" si="3">G9</f>
        <v>126751</v>
      </c>
      <c r="H26" s="42">
        <f t="shared" si="3"/>
        <v>254446</v>
      </c>
      <c r="I26" s="42">
        <f t="shared" si="3"/>
        <v>318043</v>
      </c>
      <c r="J26" s="42">
        <f t="shared" si="2"/>
        <v>359132</v>
      </c>
      <c r="K26" s="40"/>
      <c r="L26" s="40"/>
      <c r="M26" s="40"/>
      <c r="O26" s="40"/>
      <c r="P26" s="40"/>
      <c r="Q26" s="40"/>
      <c r="R26" s="40"/>
      <c r="S26" s="40"/>
      <c r="W26" s="61"/>
    </row>
    <row r="27" spans="2:24" s="26" customFormat="1">
      <c r="C27" s="40"/>
      <c r="D27" s="40" t="s">
        <v>13</v>
      </c>
      <c r="E27" s="42">
        <f t="shared" si="0"/>
        <v>11672</v>
      </c>
      <c r="F27" s="42">
        <f t="shared" si="0"/>
        <v>3616</v>
      </c>
      <c r="G27" s="42">
        <f t="shared" ref="G27:I27" si="4">G10</f>
        <v>6084</v>
      </c>
      <c r="H27" s="42">
        <f t="shared" si="4"/>
        <v>12669</v>
      </c>
      <c r="I27" s="42">
        <f t="shared" si="4"/>
        <v>19418</v>
      </c>
      <c r="J27" s="42">
        <f t="shared" si="2"/>
        <v>23967</v>
      </c>
      <c r="K27" s="40"/>
      <c r="L27" s="40"/>
      <c r="M27" s="40"/>
      <c r="O27" s="40"/>
      <c r="P27" s="40"/>
      <c r="Q27" s="40"/>
      <c r="R27" s="40"/>
      <c r="S27" s="40"/>
      <c r="W27" s="61"/>
    </row>
    <row r="28" spans="2:24" s="26" customFormat="1">
      <c r="C28" s="40"/>
      <c r="D28" s="40" t="s">
        <v>14</v>
      </c>
      <c r="E28" s="42">
        <f t="shared" si="0"/>
        <v>873969</v>
      </c>
      <c r="F28" s="42">
        <f t="shared" si="0"/>
        <v>244208</v>
      </c>
      <c r="G28" s="42">
        <f t="shared" ref="G28:I28" si="5">G11</f>
        <v>289298</v>
      </c>
      <c r="H28" s="42">
        <f t="shared" si="5"/>
        <v>655077</v>
      </c>
      <c r="I28" s="42">
        <f t="shared" si="5"/>
        <v>918007</v>
      </c>
      <c r="J28" s="42">
        <f t="shared" si="2"/>
        <v>1160501</v>
      </c>
      <c r="K28" s="40"/>
      <c r="L28" s="40"/>
      <c r="M28" s="40"/>
      <c r="O28" s="40"/>
      <c r="P28" s="40"/>
      <c r="Q28" s="40"/>
      <c r="R28" s="40"/>
      <c r="S28" s="40"/>
    </row>
    <row r="29" spans="2:24" s="26" customFormat="1">
      <c r="C29" s="40"/>
      <c r="D29" s="40" t="s">
        <v>59</v>
      </c>
      <c r="E29" s="42">
        <f t="shared" si="0"/>
        <v>83314</v>
      </c>
      <c r="F29" s="42">
        <f t="shared" si="0"/>
        <v>36728</v>
      </c>
      <c r="G29" s="42">
        <f t="shared" ref="G29:I29" si="6">G12</f>
        <v>74752</v>
      </c>
      <c r="H29" s="42">
        <f t="shared" si="6"/>
        <v>101228</v>
      </c>
      <c r="I29" s="42">
        <f t="shared" si="6"/>
        <v>128886</v>
      </c>
      <c r="J29" s="42">
        <f t="shared" si="2"/>
        <v>146430</v>
      </c>
      <c r="K29" s="40"/>
      <c r="L29" s="40"/>
      <c r="M29" s="40"/>
      <c r="N29" s="40"/>
      <c r="O29" s="40" t="s">
        <v>137</v>
      </c>
      <c r="P29" s="40"/>
      <c r="Q29" s="40"/>
      <c r="R29" s="40"/>
      <c r="S29" s="40"/>
    </row>
    <row r="30" spans="2:24" s="26" customFormat="1">
      <c r="C30" s="40"/>
      <c r="D30" s="40" t="s">
        <v>60</v>
      </c>
      <c r="E30" s="42">
        <f t="shared" si="0"/>
        <v>3488004</v>
      </c>
      <c r="F30" s="42">
        <f t="shared" si="0"/>
        <v>1045532</v>
      </c>
      <c r="G30" s="42">
        <f t="shared" ref="G30:I30" si="7">G13</f>
        <v>1821902</v>
      </c>
      <c r="H30" s="42">
        <f t="shared" si="7"/>
        <v>2335142</v>
      </c>
      <c r="I30" s="42">
        <f t="shared" si="7"/>
        <v>2195151</v>
      </c>
      <c r="J30" s="42">
        <f t="shared" si="2"/>
        <v>2104152</v>
      </c>
      <c r="K30" s="40"/>
      <c r="L30" s="40"/>
      <c r="M30" s="40"/>
      <c r="N30" s="40"/>
      <c r="O30" s="40"/>
      <c r="P30" s="40"/>
      <c r="Q30" s="40"/>
      <c r="R30" s="40"/>
      <c r="S30" s="40"/>
    </row>
    <row r="31" spans="2:24" s="26" customFormat="1"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40"/>
      <c r="O31" s="40"/>
      <c r="P31" s="40"/>
      <c r="Q31" s="40"/>
      <c r="R31" s="40"/>
      <c r="S31" s="40"/>
    </row>
    <row r="32" spans="2:24" s="26" customFormat="1">
      <c r="C32" s="55"/>
      <c r="D32" s="55"/>
      <c r="E32" s="55"/>
      <c r="F32" s="55"/>
      <c r="G32" s="55"/>
      <c r="H32" s="55"/>
      <c r="I32" s="55"/>
      <c r="J32" s="55"/>
      <c r="K32" s="140"/>
      <c r="L32" s="140"/>
      <c r="M32" s="140"/>
      <c r="N32" s="40"/>
      <c r="O32" s="40"/>
      <c r="P32" s="40"/>
      <c r="Q32" s="40"/>
      <c r="R32" s="40"/>
      <c r="S32" s="40"/>
      <c r="T32" s="26" t="s">
        <v>160</v>
      </c>
    </row>
    <row r="33" spans="3:23" s="26" customFormat="1">
      <c r="D33" s="133"/>
      <c r="E33" s="133"/>
      <c r="F33" s="133"/>
      <c r="G33" s="133"/>
      <c r="H33" s="134"/>
      <c r="I33" s="134"/>
      <c r="J33" s="134"/>
      <c r="K33" s="39"/>
      <c r="L33" s="39"/>
      <c r="M33" s="39"/>
      <c r="N33" s="42"/>
      <c r="O33" s="40"/>
      <c r="P33" s="40"/>
      <c r="Q33" s="40"/>
      <c r="R33" s="40"/>
      <c r="S33" s="40"/>
      <c r="T33" s="26">
        <v>237476</v>
      </c>
    </row>
    <row r="34" spans="3:23" s="26" customFormat="1">
      <c r="D34" s="133"/>
      <c r="E34" s="133"/>
      <c r="F34" s="133"/>
      <c r="G34" s="133"/>
      <c r="H34" s="134"/>
      <c r="I34" s="134"/>
      <c r="J34" s="134"/>
      <c r="K34" s="39"/>
      <c r="L34" s="39"/>
      <c r="M34" s="39"/>
      <c r="N34" s="42"/>
      <c r="O34" s="40"/>
      <c r="P34" s="40"/>
      <c r="Q34" s="40"/>
      <c r="R34" s="40"/>
      <c r="S34" s="40"/>
      <c r="T34" s="26">
        <v>18160</v>
      </c>
    </row>
    <row r="35" spans="3:23" s="26" customFormat="1">
      <c r="D35" s="133"/>
      <c r="E35" s="133"/>
      <c r="F35" s="133"/>
      <c r="G35" s="133"/>
      <c r="H35" s="134"/>
      <c r="I35" s="134"/>
      <c r="J35" s="134"/>
      <c r="K35" s="39"/>
      <c r="L35" s="39"/>
      <c r="M35" s="39"/>
      <c r="N35" s="42"/>
      <c r="O35" s="40"/>
      <c r="P35" s="40"/>
      <c r="Q35" s="40"/>
      <c r="R35" s="40"/>
      <c r="S35" s="40"/>
      <c r="T35" s="26">
        <v>1115</v>
      </c>
    </row>
    <row r="36" spans="3:23" s="26" customFormat="1">
      <c r="E36" s="40"/>
      <c r="F36" s="40"/>
      <c r="G36" s="40"/>
      <c r="H36" s="39"/>
      <c r="I36" s="39"/>
      <c r="J36" s="39"/>
      <c r="K36" s="39"/>
      <c r="L36" s="39"/>
      <c r="M36" s="39"/>
      <c r="N36" s="42"/>
      <c r="O36" s="40"/>
      <c r="P36" s="40"/>
      <c r="Q36" s="40"/>
      <c r="R36" s="40"/>
      <c r="S36" s="40"/>
      <c r="T36" s="26">
        <v>20202</v>
      </c>
    </row>
    <row r="37" spans="3:23" s="26" customFormat="1">
      <c r="E37" s="40"/>
      <c r="F37" s="40"/>
      <c r="G37" s="40"/>
      <c r="H37" s="39"/>
      <c r="I37" s="39"/>
      <c r="J37" s="39"/>
      <c r="K37" s="39"/>
      <c r="L37" s="39"/>
      <c r="M37" s="39"/>
      <c r="N37" s="42"/>
      <c r="O37" s="40"/>
      <c r="P37" s="40"/>
      <c r="Q37" s="40"/>
      <c r="R37" s="40"/>
      <c r="S37" s="40"/>
      <c r="T37" s="26">
        <v>11594</v>
      </c>
    </row>
    <row r="38" spans="3:23" s="27" customFormat="1">
      <c r="C38" s="26"/>
      <c r="D38" s="26"/>
      <c r="E38" s="40"/>
      <c r="F38" s="40"/>
      <c r="G38" s="40"/>
      <c r="H38" s="39"/>
      <c r="I38" s="39"/>
      <c r="J38" s="39"/>
      <c r="K38" s="39"/>
      <c r="L38" s="39"/>
      <c r="M38" s="39"/>
      <c r="N38" s="42"/>
      <c r="O38" s="40"/>
      <c r="P38" s="40"/>
      <c r="Q38" s="40"/>
      <c r="R38" s="40"/>
      <c r="S38" s="40"/>
      <c r="T38" s="26">
        <v>106807</v>
      </c>
      <c r="U38" s="26"/>
      <c r="V38" s="26"/>
      <c r="W38" s="26"/>
    </row>
    <row r="39" spans="3:23" s="27" customFormat="1">
      <c r="C39" s="26"/>
      <c r="D39" s="26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26"/>
      <c r="U39" s="26"/>
      <c r="V39" s="26"/>
      <c r="W39" s="26"/>
    </row>
    <row r="40" spans="3:23" s="27" customFormat="1"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</row>
    <row r="41" spans="3:23" s="27" customFormat="1">
      <c r="E41" s="55"/>
      <c r="F41" s="55"/>
      <c r="G41" s="55"/>
      <c r="H41" s="55"/>
      <c r="I41" s="55"/>
      <c r="J41" s="55"/>
      <c r="K41" s="55"/>
      <c r="L41" s="55"/>
      <c r="M41" s="55"/>
      <c r="N41" s="55"/>
    </row>
    <row r="42" spans="3:23" s="27" customFormat="1">
      <c r="E42" s="55"/>
      <c r="F42" s="55"/>
      <c r="G42" s="55"/>
      <c r="H42" s="55"/>
      <c r="I42" s="55"/>
      <c r="J42" s="55"/>
      <c r="K42" s="55"/>
      <c r="L42" s="55"/>
      <c r="M42" s="55"/>
      <c r="N42" s="55"/>
    </row>
    <row r="43" spans="3:23" s="27" customFormat="1">
      <c r="E43" s="55"/>
      <c r="F43" s="55"/>
      <c r="G43" s="55"/>
      <c r="H43" s="55"/>
      <c r="I43" s="55"/>
      <c r="J43" s="55"/>
      <c r="K43" s="55"/>
      <c r="L43" s="55"/>
      <c r="M43" s="55"/>
      <c r="N43" s="55"/>
    </row>
    <row r="44" spans="3:23" s="27" customFormat="1"/>
    <row r="45" spans="3:23" s="27" customFormat="1"/>
    <row r="46" spans="3:23" s="27" customFormat="1"/>
    <row r="47" spans="3:23" s="27" customFormat="1"/>
    <row r="48" spans="3:23" s="27" customFormat="1">
      <c r="G48" s="37"/>
      <c r="H48" s="8"/>
      <c r="I48" s="8"/>
      <c r="J48" s="8"/>
      <c r="K48" s="37"/>
      <c r="L48" s="8"/>
      <c r="M48" s="8"/>
      <c r="N48" s="8"/>
      <c r="O48" s="37"/>
      <c r="P48" s="8"/>
      <c r="Q48" s="8"/>
      <c r="R48" s="8"/>
      <c r="S48" s="37"/>
    </row>
    <row r="49" spans="3:33">
      <c r="C49" s="27"/>
      <c r="D49" s="27"/>
      <c r="E49" s="27"/>
      <c r="F49" s="27"/>
      <c r="G49" s="37"/>
      <c r="K49" s="37"/>
      <c r="O49" s="37"/>
      <c r="S49" s="37"/>
      <c r="T49" s="27"/>
      <c r="U49" s="27"/>
      <c r="V49" s="27"/>
      <c r="W49" s="27"/>
    </row>
    <row r="50" spans="3:33">
      <c r="N50" s="27"/>
      <c r="O50" s="27"/>
      <c r="P50" s="27"/>
      <c r="Q50" s="37"/>
      <c r="U50" s="37"/>
      <c r="Y50" s="37"/>
      <c r="AC50" s="37"/>
      <c r="AD50" s="27"/>
      <c r="AE50" s="27"/>
      <c r="AF50" s="27"/>
      <c r="AG50" s="27"/>
    </row>
  </sheetData>
  <sheetProtection algorithmName="SHA-512" hashValue="zpzazS5RWAceY9vHWECn/wa5ynJe6bkRzjuBDIyDzLIG7zOwNfYVy6151OizvlhuQ7Yuds5Xy02+cdS9bWjnyA==" saltValue="r0iX88WJOJGzDwWG5JUUWw==" spinCount="100000" sheet="1" objects="1" scenarios="1" formatCells="0" formatColumns="0" formatRows="0" insertColumns="0" insertRows="0" insertHyperlinks="0" deleteColumns="0" deleteRows="0" sort="0" autoFilter="0" pivotTables="0"/>
  <mergeCells count="11">
    <mergeCell ref="C8:C13"/>
    <mergeCell ref="C14:C19"/>
    <mergeCell ref="E6:E7"/>
    <mergeCell ref="G6:G7"/>
    <mergeCell ref="H6:H7"/>
    <mergeCell ref="F6:F7"/>
    <mergeCell ref="J6:J7"/>
    <mergeCell ref="K6:K7"/>
    <mergeCell ref="L6:L7"/>
    <mergeCell ref="M6:M7"/>
    <mergeCell ref="I6:I7"/>
  </mergeCells>
  <phoneticPr fontId="55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3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860A-B3DD-4BC6-94B4-557D487E52D9}">
  <dimension ref="A1:Z64"/>
  <sheetViews>
    <sheetView workbookViewId="0">
      <selection activeCell="D3" sqref="D3"/>
    </sheetView>
  </sheetViews>
  <sheetFormatPr defaultColWidth="9.140625" defaultRowHeight="15"/>
  <cols>
    <col min="1" max="1" width="16.140625" bestFit="1" customWidth="1"/>
    <col min="2" max="5" width="12.85546875" bestFit="1" customWidth="1"/>
    <col min="6" max="6" width="10.7109375" bestFit="1" customWidth="1"/>
    <col min="7" max="8" width="12.140625" bestFit="1" customWidth="1"/>
    <col min="9" max="11" width="10.7109375" bestFit="1" customWidth="1"/>
    <col min="12" max="12" width="12.85546875" bestFit="1" customWidth="1"/>
    <col min="13" max="14" width="10.7109375" bestFit="1" customWidth="1"/>
    <col min="21" max="23" width="12.140625" bestFit="1" customWidth="1"/>
  </cols>
  <sheetData>
    <row r="1" spans="1:9">
      <c r="B1" s="184" t="s">
        <v>183</v>
      </c>
      <c r="C1" s="184"/>
      <c r="D1" s="184"/>
      <c r="E1" s="184"/>
    </row>
    <row r="2" spans="1:9">
      <c r="B2" s="75">
        <v>2019</v>
      </c>
      <c r="C2" s="75">
        <v>2020</v>
      </c>
      <c r="D2" s="75">
        <v>2021</v>
      </c>
    </row>
    <row r="3" spans="1:9">
      <c r="A3" t="s">
        <v>184</v>
      </c>
      <c r="B3" s="72">
        <f>SUM('4. Podróżni OT'!G8:G13)</f>
        <v>4530426</v>
      </c>
      <c r="C3" s="72">
        <f>SUM('4. Podróżni OT'!H8:H13)</f>
        <v>6540519</v>
      </c>
      <c r="D3" s="72">
        <f>SUM('4. Podróżni OT'!I8:I13)</f>
        <v>7840362</v>
      </c>
    </row>
    <row r="4" spans="1:9" ht="15" customHeight="1">
      <c r="A4" t="s">
        <v>192</v>
      </c>
      <c r="B4" s="72">
        <f>SUM('4. Podróżni OT'!G14:G19)</f>
        <v>458647</v>
      </c>
      <c r="C4" s="72">
        <f>SUM('4. Podróżni OT'!H14:H19)</f>
        <v>239780</v>
      </c>
      <c r="D4" s="72">
        <f>SUM('4. Podróżni OT'!I14:I19)</f>
        <v>273557</v>
      </c>
      <c r="I4" s="70"/>
    </row>
    <row r="5" spans="1:9">
      <c r="A5" t="s">
        <v>185</v>
      </c>
      <c r="B5" s="73">
        <f t="shared" ref="B5:D5" si="0">B3-B4</f>
        <v>4071779</v>
      </c>
      <c r="C5" s="73">
        <f t="shared" si="0"/>
        <v>6300739</v>
      </c>
      <c r="D5" s="73">
        <f t="shared" si="0"/>
        <v>7566805</v>
      </c>
    </row>
    <row r="6" spans="1:9">
      <c r="A6" t="s">
        <v>193</v>
      </c>
      <c r="B6" s="71">
        <f t="shared" ref="B6:D6" si="1">B3/1000000</f>
        <v>4.5304260000000003</v>
      </c>
      <c r="C6" s="71">
        <f t="shared" si="1"/>
        <v>6.5405189999999997</v>
      </c>
      <c r="D6" s="71">
        <f t="shared" si="1"/>
        <v>7.8403619999999998</v>
      </c>
      <c r="E6" t="s">
        <v>193</v>
      </c>
    </row>
    <row r="7" spans="1:9">
      <c r="A7" t="s">
        <v>194</v>
      </c>
      <c r="B7" s="71">
        <f>B5/1000000</f>
        <v>4.0717790000000003</v>
      </c>
      <c r="C7" s="71">
        <f t="shared" ref="C7:D7" si="2">C5/1000000</f>
        <v>6.3007390000000001</v>
      </c>
      <c r="D7" s="71">
        <f t="shared" si="2"/>
        <v>7.5668049999999996</v>
      </c>
      <c r="E7" t="s">
        <v>194</v>
      </c>
    </row>
    <row r="8" spans="1:9">
      <c r="B8" s="71"/>
      <c r="C8" s="71"/>
      <c r="D8" s="71"/>
    </row>
    <row r="9" spans="1:9">
      <c r="A9" t="s">
        <v>186</v>
      </c>
      <c r="B9" s="75" t="s">
        <v>189</v>
      </c>
      <c r="C9" s="75" t="s">
        <v>188</v>
      </c>
      <c r="D9" s="75" t="s">
        <v>187</v>
      </c>
    </row>
    <row r="10" spans="1:9">
      <c r="A10" t="s">
        <v>193</v>
      </c>
      <c r="B10" s="70"/>
      <c r="C10" s="70">
        <f t="shared" ref="C10" si="3">C3/B3-1</f>
        <v>0.44368741482589047</v>
      </c>
      <c r="D10" s="70">
        <f>D3/C3-1</f>
        <v>0.19873698096435466</v>
      </c>
    </row>
    <row r="11" spans="1:9">
      <c r="A11" t="s">
        <v>194</v>
      </c>
      <c r="B11" s="70"/>
      <c r="C11" s="70">
        <f>C5/B5-1</f>
        <v>0.54741674339398094</v>
      </c>
      <c r="D11" s="70">
        <f>D5/C5-1</f>
        <v>0.20093928664558236</v>
      </c>
    </row>
    <row r="12" spans="1:9" ht="15" customHeight="1">
      <c r="D12" s="75" t="s">
        <v>191</v>
      </c>
    </row>
    <row r="13" spans="1:9">
      <c r="A13" t="s">
        <v>193</v>
      </c>
      <c r="D13" s="70">
        <f>D3/B3-1</f>
        <v>0.73060149310462186</v>
      </c>
    </row>
    <row r="14" spans="1:9">
      <c r="A14" t="s">
        <v>194</v>
      </c>
      <c r="D14" s="70">
        <f>D5/B5-1</f>
        <v>0.85835355995499762</v>
      </c>
    </row>
    <row r="15" spans="1:9">
      <c r="B15" s="184" t="s">
        <v>190</v>
      </c>
      <c r="C15" s="184"/>
      <c r="D15" s="184"/>
      <c r="E15" s="184"/>
    </row>
    <row r="16" spans="1:9">
      <c r="B16" s="75">
        <v>2019</v>
      </c>
      <c r="C16" s="75">
        <v>2020</v>
      </c>
      <c r="D16" s="75">
        <v>2021</v>
      </c>
    </row>
    <row r="17" spans="1:26">
      <c r="A17" t="s">
        <v>184</v>
      </c>
      <c r="B17" s="72">
        <f>SUM('3. Umowy OT'!E8:E13)</f>
        <v>2713315</v>
      </c>
      <c r="C17" s="72">
        <f>SUM('3. Umowy OT'!G8:H13)</f>
        <v>3979958</v>
      </c>
      <c r="D17" s="72">
        <f>SUM('3. Umowy OT'!I8:I13)</f>
        <v>2715673</v>
      </c>
    </row>
    <row r="18" spans="1:26">
      <c r="A18" t="s">
        <v>192</v>
      </c>
      <c r="B18" s="72">
        <f>SUM('3. Umowy OT'!E14:E19)</f>
        <v>116100</v>
      </c>
      <c r="C18" s="72">
        <f>SUM('3. Umowy OT'!G14:H19)</f>
        <v>289214</v>
      </c>
      <c r="D18" s="72">
        <f>SUM('3. Umowy OT'!I14:I19)</f>
        <v>120325</v>
      </c>
    </row>
    <row r="19" spans="1:26">
      <c r="A19" t="s">
        <v>185</v>
      </c>
      <c r="B19" s="73">
        <f t="shared" ref="B19" si="4">B17-B18</f>
        <v>2597215</v>
      </c>
      <c r="C19" s="73">
        <f t="shared" ref="C19" si="5">C17-C18</f>
        <v>3690744</v>
      </c>
      <c r="D19" s="73">
        <f t="shared" ref="D19" si="6">D17-D18</f>
        <v>2595348</v>
      </c>
    </row>
    <row r="20" spans="1:26">
      <c r="A20" t="s">
        <v>193</v>
      </c>
      <c r="B20" s="71">
        <f t="shared" ref="B20:D20" si="7">B17/1000000</f>
        <v>2.7133150000000001</v>
      </c>
      <c r="C20" s="71">
        <f t="shared" si="7"/>
        <v>3.9799579999999999</v>
      </c>
      <c r="D20" s="71">
        <f t="shared" si="7"/>
        <v>2.7156729999999998</v>
      </c>
    </row>
    <row r="21" spans="1:26">
      <c r="A21" t="s">
        <v>194</v>
      </c>
      <c r="B21" s="71">
        <f>B19/1000000</f>
        <v>2.5972149999999998</v>
      </c>
      <c r="C21" s="71">
        <f t="shared" ref="C21:D21" si="8">C19/1000000</f>
        <v>3.690744</v>
      </c>
      <c r="D21" s="71">
        <f t="shared" si="8"/>
        <v>2.595348</v>
      </c>
    </row>
    <row r="22" spans="1:26">
      <c r="B22" s="71"/>
      <c r="C22" s="71"/>
      <c r="D22" s="71"/>
    </row>
    <row r="23" spans="1:26">
      <c r="A23" t="s">
        <v>186</v>
      </c>
      <c r="B23" s="75" t="s">
        <v>189</v>
      </c>
      <c r="C23" s="75" t="s">
        <v>188</v>
      </c>
      <c r="D23" s="75" t="s">
        <v>187</v>
      </c>
    </row>
    <row r="24" spans="1:26">
      <c r="A24" t="s">
        <v>193</v>
      </c>
      <c r="B24" s="70"/>
      <c r="C24" s="70">
        <f t="shared" ref="C24" si="9">C17/B17-1</f>
        <v>0.46682489869403287</v>
      </c>
      <c r="D24" s="70">
        <f>D17/C17-1</f>
        <v>-0.31766289996025088</v>
      </c>
      <c r="E24" s="70"/>
    </row>
    <row r="25" spans="1:26">
      <c r="A25" t="s">
        <v>194</v>
      </c>
      <c r="B25" s="70"/>
      <c r="C25" s="70">
        <f>C19/B19-1</f>
        <v>0.42103907454715928</v>
      </c>
      <c r="D25" s="70">
        <f>D19/C19-1</f>
        <v>-0.29679544287005544</v>
      </c>
      <c r="E25" s="70"/>
    </row>
    <row r="26" spans="1:26">
      <c r="D26" s="75" t="s">
        <v>191</v>
      </c>
      <c r="E26" s="70"/>
    </row>
    <row r="27" spans="1:26">
      <c r="A27" t="s">
        <v>193</v>
      </c>
      <c r="D27" s="70">
        <f>D17/B17-1</f>
        <v>8.6904764098538756E-4</v>
      </c>
      <c r="E27" s="70"/>
    </row>
    <row r="28" spans="1:26">
      <c r="A28" t="s">
        <v>194</v>
      </c>
      <c r="D28" s="70">
        <f>D19/B19-1</f>
        <v>-7.1884691871870743E-4</v>
      </c>
      <c r="E28" s="74"/>
    </row>
    <row r="29" spans="1:26">
      <c r="D29" t="s">
        <v>184</v>
      </c>
      <c r="T29" s="184" t="s">
        <v>183</v>
      </c>
      <c r="U29" s="184"/>
      <c r="V29" s="184"/>
      <c r="W29" s="184"/>
    </row>
    <row r="30" spans="1:26" ht="15.75" thickBot="1">
      <c r="B30" s="8"/>
      <c r="C30" s="1"/>
      <c r="D30" s="24" t="s">
        <v>61</v>
      </c>
      <c r="E30" s="24" t="s">
        <v>74</v>
      </c>
      <c r="F30" s="24" t="s">
        <v>78</v>
      </c>
      <c r="G30" s="24" t="s">
        <v>100</v>
      </c>
      <c r="H30" s="24" t="s">
        <v>104</v>
      </c>
      <c r="I30" s="24" t="s">
        <v>128</v>
      </c>
      <c r="J30" s="24" t="s">
        <v>136</v>
      </c>
      <c r="K30" s="24" t="s">
        <v>137</v>
      </c>
      <c r="L30" s="24" t="s">
        <v>146</v>
      </c>
      <c r="M30" s="24" t="s">
        <v>159</v>
      </c>
      <c r="N30" s="24" t="s">
        <v>160</v>
      </c>
      <c r="O30" s="24" t="s">
        <v>165</v>
      </c>
      <c r="P30" s="24" t="s">
        <v>168</v>
      </c>
      <c r="Q30" s="24" t="s">
        <v>175</v>
      </c>
      <c r="T30" s="75">
        <v>2018</v>
      </c>
      <c r="U30" s="75">
        <v>2019</v>
      </c>
      <c r="V30" s="75">
        <v>2020</v>
      </c>
      <c r="W30" s="75">
        <v>2021</v>
      </c>
      <c r="X30" s="75">
        <v>2019</v>
      </c>
      <c r="Y30" s="75">
        <v>2020</v>
      </c>
      <c r="Z30" s="75">
        <v>2021</v>
      </c>
    </row>
    <row r="31" spans="1:26">
      <c r="B31" s="185" t="s">
        <v>21</v>
      </c>
      <c r="C31" s="10" t="s">
        <v>11</v>
      </c>
      <c r="D31" s="13">
        <v>1067957</v>
      </c>
      <c r="E31" s="13">
        <v>621369</v>
      </c>
      <c r="F31" s="13">
        <v>781061</v>
      </c>
      <c r="G31" s="13">
        <v>762774</v>
      </c>
      <c r="H31" s="13">
        <v>1125525</v>
      </c>
      <c r="I31" s="13">
        <v>641010</v>
      </c>
      <c r="J31" s="13">
        <v>575733</v>
      </c>
      <c r="K31" s="13">
        <v>186317</v>
      </c>
      <c r="L31" s="13">
        <v>479680</v>
      </c>
      <c r="M31" s="13">
        <v>118622</v>
      </c>
      <c r="N31" s="13">
        <v>228216</v>
      </c>
      <c r="O31" s="13">
        <v>715655</v>
      </c>
      <c r="P31" s="13">
        <v>833412</v>
      </c>
      <c r="Q31" s="13">
        <v>432274</v>
      </c>
      <c r="S31" s="10" t="s">
        <v>11</v>
      </c>
      <c r="U31" s="65">
        <f>SUM(F31:I31)-SUM(F37:I37)</f>
        <v>3157688</v>
      </c>
      <c r="V31" s="65">
        <f>SUM(J31:M31)-SUM(J37:M37)</f>
        <v>271283</v>
      </c>
      <c r="W31" s="65">
        <f>SUM(N31:Q31)-SUM(N37:Q37)</f>
        <v>1890023</v>
      </c>
      <c r="X31" s="78">
        <f>U31/$U$37</f>
        <v>0.4099973940909617</v>
      </c>
      <c r="Y31" s="78">
        <f>V31/$V$37</f>
        <v>0.25264205836555581</v>
      </c>
      <c r="Z31" s="78">
        <f t="shared" ref="Z31:Z36" si="10">W31/$W$37</f>
        <v>0.47921840176269087</v>
      </c>
    </row>
    <row r="32" spans="1:26">
      <c r="B32" s="185"/>
      <c r="C32" s="10" t="s">
        <v>12</v>
      </c>
      <c r="D32" s="14">
        <v>41954</v>
      </c>
      <c r="E32" s="14">
        <v>56672</v>
      </c>
      <c r="F32" s="14">
        <v>73408</v>
      </c>
      <c r="G32" s="14">
        <v>52539</v>
      </c>
      <c r="H32" s="14">
        <v>61288</v>
      </c>
      <c r="I32" s="14">
        <v>74458</v>
      </c>
      <c r="J32" s="14">
        <v>54842</v>
      </c>
      <c r="K32" s="14">
        <v>6822</v>
      </c>
      <c r="L32" s="14">
        <v>11580</v>
      </c>
      <c r="M32" s="14">
        <v>9354</v>
      </c>
      <c r="N32" s="14">
        <v>17333</v>
      </c>
      <c r="O32" s="14">
        <v>28725</v>
      </c>
      <c r="P32" s="14">
        <v>35711</v>
      </c>
      <c r="Q32" s="14">
        <v>43077</v>
      </c>
      <c r="S32" s="10" t="s">
        <v>12</v>
      </c>
      <c r="U32" s="65">
        <f t="shared" ref="U32:U36" si="11">SUM(F32:I32)-SUM(F38:I38)</f>
        <v>244322</v>
      </c>
      <c r="V32" s="65">
        <f t="shared" ref="V32:V36" si="12">SUM(J32:M32)-SUM(J38:M38)</f>
        <v>10412</v>
      </c>
      <c r="W32" s="65">
        <f t="shared" ref="W32:W36" si="13">SUM(N32:Q32)-SUM(N38:Q38)</f>
        <v>96377</v>
      </c>
      <c r="X32" s="78">
        <f t="shared" ref="X32:X36" si="14">U32/$U$37</f>
        <v>3.1723014851084697E-2</v>
      </c>
      <c r="Y32" s="78">
        <f t="shared" ref="Y32:Y36" si="15">V32/$V$37</f>
        <v>9.6965497716486743E-3</v>
      </c>
      <c r="Z32" s="78">
        <f t="shared" si="10"/>
        <v>2.443654490272492E-2</v>
      </c>
    </row>
    <row r="33" spans="2:26">
      <c r="B33" s="185"/>
      <c r="C33" s="10" t="s">
        <v>13</v>
      </c>
      <c r="D33" s="14">
        <v>2212</v>
      </c>
      <c r="E33" s="14">
        <v>2468</v>
      </c>
      <c r="F33" s="14">
        <v>2888</v>
      </c>
      <c r="G33" s="14">
        <v>2223</v>
      </c>
      <c r="H33" s="14">
        <v>3414</v>
      </c>
      <c r="I33" s="14">
        <v>2979</v>
      </c>
      <c r="J33" s="14">
        <v>1869</v>
      </c>
      <c r="K33" s="14">
        <v>311</v>
      </c>
      <c r="L33" s="14">
        <v>505</v>
      </c>
      <c r="M33" s="14">
        <v>803</v>
      </c>
      <c r="N33" s="14">
        <v>1205</v>
      </c>
      <c r="O33" s="14">
        <v>1191</v>
      </c>
      <c r="P33" s="14">
        <v>1384</v>
      </c>
      <c r="Q33" s="14">
        <v>1861</v>
      </c>
      <c r="S33" s="10" t="s">
        <v>13</v>
      </c>
      <c r="U33" s="65">
        <f t="shared" si="11"/>
        <v>11088</v>
      </c>
      <c r="V33" s="65">
        <f t="shared" si="12"/>
        <v>1958</v>
      </c>
      <c r="W33" s="65">
        <f t="shared" si="13"/>
        <v>4903</v>
      </c>
      <c r="X33" s="78">
        <f t="shared" si="14"/>
        <v>1.439677100993063E-3</v>
      </c>
      <c r="Y33" s="78">
        <f t="shared" si="15"/>
        <v>1.8234579766507975E-3</v>
      </c>
      <c r="Z33" s="78">
        <f t="shared" si="10"/>
        <v>1.2431636143276951E-3</v>
      </c>
    </row>
    <row r="34" spans="2:26">
      <c r="B34" s="185"/>
      <c r="C34" s="10" t="s">
        <v>14</v>
      </c>
      <c r="D34" s="14">
        <v>178315</v>
      </c>
      <c r="E34" s="14">
        <v>184433</v>
      </c>
      <c r="F34" s="14">
        <v>258436</v>
      </c>
      <c r="G34" s="14">
        <v>217404</v>
      </c>
      <c r="H34" s="14">
        <v>192319</v>
      </c>
      <c r="I34" s="14">
        <v>201960</v>
      </c>
      <c r="J34" s="14">
        <v>160273</v>
      </c>
      <c r="K34" s="14">
        <v>14900</v>
      </c>
      <c r="L34" s="14">
        <v>50132</v>
      </c>
      <c r="M34" s="14">
        <v>18059</v>
      </c>
      <c r="N34" s="14">
        <v>20595</v>
      </c>
      <c r="O34" s="14">
        <v>73028</v>
      </c>
      <c r="P34" s="14">
        <v>122342</v>
      </c>
      <c r="Q34" s="14">
        <v>64348</v>
      </c>
      <c r="S34" s="10" t="s">
        <v>14</v>
      </c>
      <c r="U34" s="65">
        <f t="shared" si="11"/>
        <v>815027</v>
      </c>
      <c r="V34" s="65">
        <f t="shared" si="12"/>
        <v>42583</v>
      </c>
      <c r="W34" s="65">
        <f t="shared" si="13"/>
        <v>229084</v>
      </c>
      <c r="X34" s="78">
        <f t="shared" si="14"/>
        <v>0.10582392754248496</v>
      </c>
      <c r="Y34" s="78">
        <f t="shared" si="15"/>
        <v>3.9656951491175131E-2</v>
      </c>
      <c r="Z34" s="78">
        <f t="shared" si="10"/>
        <v>5.8084620319120074E-2</v>
      </c>
    </row>
    <row r="35" spans="2:26">
      <c r="B35" s="185"/>
      <c r="C35" s="10" t="s">
        <v>59</v>
      </c>
      <c r="D35" s="25">
        <v>15380</v>
      </c>
      <c r="E35" s="25">
        <v>23840</v>
      </c>
      <c r="F35" s="25">
        <v>20168</v>
      </c>
      <c r="G35" s="25">
        <v>10220</v>
      </c>
      <c r="H35" s="25">
        <v>21426</v>
      </c>
      <c r="I35" s="25">
        <v>28133</v>
      </c>
      <c r="J35" s="25">
        <v>15665</v>
      </c>
      <c r="K35" s="25">
        <v>1713</v>
      </c>
      <c r="L35" s="25">
        <v>10815</v>
      </c>
      <c r="M35" s="25">
        <v>6980</v>
      </c>
      <c r="N35" s="25">
        <v>12610</v>
      </c>
      <c r="O35" s="25">
        <v>9413</v>
      </c>
      <c r="P35" s="25">
        <v>20952</v>
      </c>
      <c r="Q35" s="25">
        <v>25810</v>
      </c>
      <c r="S35" s="10" t="s">
        <v>59</v>
      </c>
      <c r="U35" s="65">
        <f t="shared" si="11"/>
        <v>78066</v>
      </c>
      <c r="V35" s="65">
        <f t="shared" si="12"/>
        <v>19622</v>
      </c>
      <c r="W35" s="65">
        <f t="shared" si="13"/>
        <v>59077</v>
      </c>
      <c r="X35" s="78">
        <f t="shared" si="14"/>
        <v>1.013616816072551E-2</v>
      </c>
      <c r="Y35" s="78">
        <f t="shared" si="15"/>
        <v>1.827369377826453E-2</v>
      </c>
      <c r="Z35" s="78">
        <f t="shared" si="10"/>
        <v>1.4979069313407556E-2</v>
      </c>
    </row>
    <row r="36" spans="2:26">
      <c r="B36" s="185"/>
      <c r="C36" s="10" t="s">
        <v>60</v>
      </c>
      <c r="D36" s="25">
        <v>786326</v>
      </c>
      <c r="E36" s="25">
        <v>782721</v>
      </c>
      <c r="F36" s="25">
        <v>853336</v>
      </c>
      <c r="G36" s="25">
        <v>1098702</v>
      </c>
      <c r="H36" s="25">
        <v>771199</v>
      </c>
      <c r="I36" s="25">
        <v>727951</v>
      </c>
      <c r="J36" s="25">
        <v>540308</v>
      </c>
      <c r="K36" s="25">
        <v>110853</v>
      </c>
      <c r="L36" s="25">
        <v>304451</v>
      </c>
      <c r="M36" s="25">
        <v>76871</v>
      </c>
      <c r="N36" s="25">
        <v>119437</v>
      </c>
      <c r="O36" s="25">
        <v>361821</v>
      </c>
      <c r="P36" s="25">
        <v>872021</v>
      </c>
      <c r="Q36" s="25">
        <v>356192</v>
      </c>
      <c r="S36" s="10" t="s">
        <v>60</v>
      </c>
      <c r="U36" s="65">
        <f t="shared" si="11"/>
        <v>3395536</v>
      </c>
      <c r="V36" s="65">
        <f t="shared" si="12"/>
        <v>727926</v>
      </c>
      <c r="W36" s="65">
        <f t="shared" si="13"/>
        <v>1664506</v>
      </c>
      <c r="X36" s="78">
        <f t="shared" si="14"/>
        <v>0.44087981825375011</v>
      </c>
      <c r="Y36" s="78">
        <f t="shared" si="15"/>
        <v>0.67790728861670502</v>
      </c>
      <c r="Z36" s="78">
        <f t="shared" si="10"/>
        <v>0.42203820008772885</v>
      </c>
    </row>
    <row r="37" spans="2:26">
      <c r="B37" s="185" t="s">
        <v>20</v>
      </c>
      <c r="C37" s="10" t="s">
        <v>11</v>
      </c>
      <c r="D37" s="15">
        <v>31385</v>
      </c>
      <c r="E37" s="15">
        <v>23581</v>
      </c>
      <c r="F37" s="15">
        <v>37587</v>
      </c>
      <c r="G37" s="15">
        <v>54672</v>
      </c>
      <c r="H37" s="15">
        <v>32092</v>
      </c>
      <c r="I37" s="15">
        <v>28331</v>
      </c>
      <c r="J37" s="15">
        <v>167384</v>
      </c>
      <c r="K37" s="15">
        <v>585887</v>
      </c>
      <c r="L37" s="15">
        <v>289530</v>
      </c>
      <c r="M37" s="15">
        <v>46268</v>
      </c>
      <c r="N37" s="15">
        <v>70750</v>
      </c>
      <c r="O37" s="15">
        <v>156566</v>
      </c>
      <c r="P37" s="15">
        <v>70624</v>
      </c>
      <c r="Q37" s="15">
        <v>21594</v>
      </c>
      <c r="U37" s="65">
        <f>SUM(U31:U36)</f>
        <v>7701727</v>
      </c>
      <c r="V37" s="65">
        <f t="shared" ref="V37:W37" si="16">SUM(V31:V36)</f>
        <v>1073784</v>
      </c>
      <c r="W37" s="65">
        <f t="shared" si="16"/>
        <v>3943970</v>
      </c>
    </row>
    <row r="38" spans="2:26">
      <c r="B38" s="185"/>
      <c r="C38" s="10" t="s">
        <v>12</v>
      </c>
      <c r="D38" s="16">
        <v>2949</v>
      </c>
      <c r="E38" s="16">
        <v>3353</v>
      </c>
      <c r="F38" s="16">
        <v>4078</v>
      </c>
      <c r="G38" s="16">
        <v>4125</v>
      </c>
      <c r="H38" s="16">
        <v>4480</v>
      </c>
      <c r="I38" s="16">
        <v>4688</v>
      </c>
      <c r="J38" s="16">
        <v>20730</v>
      </c>
      <c r="K38" s="16">
        <v>23811</v>
      </c>
      <c r="L38" s="16">
        <v>19948</v>
      </c>
      <c r="M38" s="16">
        <v>7697</v>
      </c>
      <c r="N38" s="16">
        <v>7025</v>
      </c>
      <c r="O38" s="16">
        <v>8480</v>
      </c>
      <c r="P38" s="16">
        <v>6815</v>
      </c>
      <c r="Q38" s="16">
        <v>6149</v>
      </c>
      <c r="U38" t="b">
        <f>U37=B5</f>
        <v>0</v>
      </c>
      <c r="V38" t="b">
        <f t="shared" ref="V38:W38" si="17">V37=C5</f>
        <v>0</v>
      </c>
      <c r="W38" t="b">
        <f t="shared" si="17"/>
        <v>0</v>
      </c>
    </row>
    <row r="39" spans="2:26">
      <c r="B39" s="185"/>
      <c r="C39" s="10" t="s">
        <v>13</v>
      </c>
      <c r="D39" s="16">
        <v>25</v>
      </c>
      <c r="E39" s="16">
        <v>67</v>
      </c>
      <c r="F39" s="16">
        <v>65</v>
      </c>
      <c r="G39" s="16">
        <v>89</v>
      </c>
      <c r="H39" s="16">
        <v>90</v>
      </c>
      <c r="I39" s="16">
        <v>172</v>
      </c>
      <c r="J39" s="16">
        <v>434</v>
      </c>
      <c r="K39" s="16">
        <v>341</v>
      </c>
      <c r="L39" s="16">
        <v>510</v>
      </c>
      <c r="M39" s="16">
        <v>245</v>
      </c>
      <c r="N39" s="16">
        <v>213</v>
      </c>
      <c r="O39" s="16">
        <v>122</v>
      </c>
      <c r="P39" s="16">
        <v>165</v>
      </c>
      <c r="Q39" s="16">
        <v>238</v>
      </c>
    </row>
    <row r="40" spans="2:26">
      <c r="B40" s="185"/>
      <c r="C40" s="10" t="s">
        <v>14</v>
      </c>
      <c r="D40" s="16">
        <v>12113</v>
      </c>
      <c r="E40" s="16">
        <v>5137</v>
      </c>
      <c r="F40" s="16">
        <v>13045</v>
      </c>
      <c r="G40" s="16">
        <v>20451</v>
      </c>
      <c r="H40" s="16">
        <v>16293</v>
      </c>
      <c r="I40" s="16">
        <v>5303</v>
      </c>
      <c r="J40" s="16">
        <v>57588</v>
      </c>
      <c r="K40" s="16">
        <v>72054</v>
      </c>
      <c r="L40" s="16">
        <v>44702</v>
      </c>
      <c r="M40" s="16">
        <v>26437</v>
      </c>
      <c r="N40" s="16">
        <v>14626</v>
      </c>
      <c r="O40" s="16">
        <v>18540</v>
      </c>
      <c r="P40" s="16">
        <v>12854</v>
      </c>
      <c r="Q40" s="16">
        <v>5209</v>
      </c>
    </row>
    <row r="41" spans="2:26">
      <c r="B41" s="185"/>
      <c r="C41" s="10" t="s">
        <v>59</v>
      </c>
      <c r="D41" s="16">
        <v>184</v>
      </c>
      <c r="E41" s="16">
        <v>604</v>
      </c>
      <c r="F41" s="16">
        <v>484</v>
      </c>
      <c r="G41" s="16">
        <v>207</v>
      </c>
      <c r="H41" s="16">
        <v>430</v>
      </c>
      <c r="I41" s="16">
        <v>760</v>
      </c>
      <c r="J41" s="16">
        <v>6917</v>
      </c>
      <c r="K41" s="16">
        <v>2393</v>
      </c>
      <c r="L41" s="16">
        <v>2319</v>
      </c>
      <c r="M41" s="16">
        <v>3922</v>
      </c>
      <c r="N41" s="16">
        <v>6501</v>
      </c>
      <c r="O41" s="16">
        <v>1555</v>
      </c>
      <c r="P41" s="16">
        <v>606</v>
      </c>
      <c r="Q41" s="16">
        <v>1046</v>
      </c>
    </row>
    <row r="42" spans="2:26" ht="15.75" thickBot="1">
      <c r="B42" s="185"/>
      <c r="C42" s="10" t="s">
        <v>60</v>
      </c>
      <c r="D42" s="17">
        <v>13913</v>
      </c>
      <c r="E42" s="17">
        <v>10655</v>
      </c>
      <c r="F42" s="17">
        <v>11351</v>
      </c>
      <c r="G42" s="17">
        <v>20354</v>
      </c>
      <c r="H42" s="17">
        <v>14048</v>
      </c>
      <c r="I42" s="17">
        <v>9899</v>
      </c>
      <c r="J42" s="17">
        <v>59812</v>
      </c>
      <c r="K42" s="17">
        <v>165153</v>
      </c>
      <c r="L42" s="17">
        <v>49437</v>
      </c>
      <c r="M42" s="17">
        <v>30155</v>
      </c>
      <c r="N42" s="17">
        <v>10232</v>
      </c>
      <c r="O42" s="17">
        <v>16526</v>
      </c>
      <c r="P42" s="17">
        <v>12763</v>
      </c>
      <c r="Q42" s="17">
        <v>5444</v>
      </c>
      <c r="T42" s="184" t="s">
        <v>183</v>
      </c>
      <c r="U42" s="184"/>
      <c r="V42" s="184"/>
      <c r="W42" s="184"/>
    </row>
    <row r="43" spans="2:26">
      <c r="T43" s="75">
        <v>2018</v>
      </c>
      <c r="U43" s="75">
        <v>2019</v>
      </c>
      <c r="V43" s="75">
        <v>2020</v>
      </c>
      <c r="W43" s="75">
        <v>2021</v>
      </c>
      <c r="X43" s="75">
        <v>2019</v>
      </c>
      <c r="Y43" s="75">
        <v>2020</v>
      </c>
      <c r="Z43" s="75">
        <v>2021</v>
      </c>
    </row>
    <row r="44" spans="2:26"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0" t="s">
        <v>11</v>
      </c>
      <c r="U44" s="67">
        <f>U31/1000000</f>
        <v>3.1576879999999998</v>
      </c>
      <c r="V44" s="67">
        <f t="shared" ref="V44:W44" si="18">V31/1000000</f>
        <v>0.271283</v>
      </c>
      <c r="W44" s="77">
        <f t="shared" si="18"/>
        <v>1.890023</v>
      </c>
      <c r="X44" s="78">
        <f>U44/$U$50</f>
        <v>0.4099973940909617</v>
      </c>
      <c r="Y44" s="78">
        <f>V44/$V$50</f>
        <v>0.25264205836555587</v>
      </c>
      <c r="Z44" s="78">
        <f>W44/$W$50</f>
        <v>0.47921840176269087</v>
      </c>
    </row>
    <row r="45" spans="2:26">
      <c r="S45" s="10" t="s">
        <v>12</v>
      </c>
      <c r="U45" s="67">
        <f t="shared" ref="U45:W45" si="19">U32/1000000</f>
        <v>0.24432200000000001</v>
      </c>
      <c r="V45" s="67">
        <f t="shared" si="19"/>
        <v>1.0411999999999999E-2</v>
      </c>
      <c r="W45" s="67">
        <f t="shared" si="19"/>
        <v>9.6377000000000004E-2</v>
      </c>
      <c r="X45" s="78">
        <f t="shared" ref="X45:X49" si="20">U45/$U$50</f>
        <v>3.1723014851084703E-2</v>
      </c>
      <c r="Y45" s="78">
        <f t="shared" ref="Y45:Y49" si="21">V45/$V$50</f>
        <v>9.6965497716486743E-3</v>
      </c>
      <c r="Z45" s="78">
        <f t="shared" ref="Z45:Z49" si="22">W45/$W$50</f>
        <v>2.443654490272492E-2</v>
      </c>
    </row>
    <row r="46" spans="2:26">
      <c r="S46" s="10" t="s">
        <v>13</v>
      </c>
      <c r="U46" s="67">
        <f t="shared" ref="U46:W46" si="23">U33/1000000</f>
        <v>1.1088000000000001E-2</v>
      </c>
      <c r="V46" s="67">
        <f t="shared" si="23"/>
        <v>1.9580000000000001E-3</v>
      </c>
      <c r="W46" s="67">
        <f t="shared" si="23"/>
        <v>4.9030000000000002E-3</v>
      </c>
      <c r="X46" s="78">
        <f t="shared" si="20"/>
        <v>1.4396771009930632E-3</v>
      </c>
      <c r="Y46" s="78">
        <f t="shared" si="21"/>
        <v>1.8234579766507979E-3</v>
      </c>
      <c r="Z46" s="78">
        <f t="shared" si="22"/>
        <v>1.2431636143276951E-3</v>
      </c>
    </row>
    <row r="47" spans="2:26">
      <c r="B47" s="19" t="s">
        <v>75</v>
      </c>
      <c r="C47" s="19"/>
      <c r="S47" s="10" t="s">
        <v>14</v>
      </c>
      <c r="U47" s="67">
        <f t="shared" ref="U47:W47" si="24">U34/1000000</f>
        <v>0.81502699999999995</v>
      </c>
      <c r="V47" s="67">
        <f t="shared" si="24"/>
        <v>4.2583000000000003E-2</v>
      </c>
      <c r="W47" s="67">
        <f t="shared" si="24"/>
        <v>0.22908400000000001</v>
      </c>
      <c r="X47" s="78">
        <f t="shared" si="20"/>
        <v>0.10582392754248496</v>
      </c>
      <c r="Y47" s="78">
        <f t="shared" si="21"/>
        <v>3.9656951491175145E-2</v>
      </c>
      <c r="Z47" s="78">
        <f t="shared" si="22"/>
        <v>5.8084620319120074E-2</v>
      </c>
    </row>
    <row r="48" spans="2:26" ht="15.75" thickBot="1">
      <c r="C48" s="19"/>
      <c r="S48" s="10" t="s">
        <v>59</v>
      </c>
      <c r="U48" s="67">
        <f t="shared" ref="U48:W48" si="25">U35/1000000</f>
        <v>7.8065999999999997E-2</v>
      </c>
      <c r="V48" s="67">
        <f t="shared" si="25"/>
        <v>1.9622000000000001E-2</v>
      </c>
      <c r="W48" s="67">
        <f t="shared" si="25"/>
        <v>5.9076999999999998E-2</v>
      </c>
      <c r="X48" s="78">
        <f t="shared" si="20"/>
        <v>1.013616816072551E-2</v>
      </c>
      <c r="Y48" s="78">
        <f t="shared" si="21"/>
        <v>1.8273693778264533E-2</v>
      </c>
      <c r="Z48" s="78">
        <f t="shared" si="22"/>
        <v>1.4979069313407554E-2</v>
      </c>
    </row>
    <row r="49" spans="2:26">
      <c r="C49" s="188" t="s">
        <v>22</v>
      </c>
      <c r="D49" s="190" t="s">
        <v>23</v>
      </c>
      <c r="E49" s="190" t="s">
        <v>24</v>
      </c>
      <c r="F49" s="190" t="s">
        <v>25</v>
      </c>
      <c r="G49" s="190" t="s">
        <v>26</v>
      </c>
      <c r="H49" s="190" t="s">
        <v>27</v>
      </c>
      <c r="I49" s="190" t="s">
        <v>28</v>
      </c>
      <c r="J49" s="190" t="s">
        <v>29</v>
      </c>
      <c r="K49" s="190" t="s">
        <v>30</v>
      </c>
      <c r="L49" s="190" t="s">
        <v>31</v>
      </c>
      <c r="M49" s="190" t="s">
        <v>32</v>
      </c>
      <c r="N49" s="186" t="s">
        <v>33</v>
      </c>
      <c r="S49" s="10" t="s">
        <v>60</v>
      </c>
      <c r="U49" s="77">
        <f t="shared" ref="U49:W49" si="26">U36/1000000</f>
        <v>3.3955359999999999</v>
      </c>
      <c r="V49" s="77">
        <f t="shared" si="26"/>
        <v>0.72792599999999996</v>
      </c>
      <c r="W49" s="67">
        <f t="shared" si="26"/>
        <v>1.664506</v>
      </c>
      <c r="X49" s="78">
        <f t="shared" si="20"/>
        <v>0.44087981825375011</v>
      </c>
      <c r="Y49" s="78">
        <f t="shared" si="21"/>
        <v>0.67790728861670513</v>
      </c>
      <c r="Z49" s="78">
        <f t="shared" si="22"/>
        <v>0.42203820008772885</v>
      </c>
    </row>
    <row r="50" spans="2:26" ht="15.75" thickBot="1">
      <c r="C50" s="189"/>
      <c r="D50" s="191"/>
      <c r="E50" s="191"/>
      <c r="F50" s="191"/>
      <c r="G50" s="191"/>
      <c r="H50" s="191"/>
      <c r="I50" s="191"/>
      <c r="J50" s="191"/>
      <c r="K50" s="191"/>
      <c r="L50" s="191"/>
      <c r="M50" s="191"/>
      <c r="N50" s="187"/>
      <c r="U50" s="76">
        <f>SUM(U44:U49)</f>
        <v>7.7017269999999991</v>
      </c>
      <c r="V50" s="76">
        <f t="shared" ref="V50" si="27">SUM(V44:V49)</f>
        <v>1.0737839999999998</v>
      </c>
      <c r="W50" s="76">
        <f t="shared" ref="W50" si="28">SUM(W44:W49)</f>
        <v>3.9439700000000002</v>
      </c>
    </row>
    <row r="51" spans="2:26">
      <c r="B51" s="35">
        <v>2017</v>
      </c>
      <c r="C51" s="20">
        <v>156414</v>
      </c>
      <c r="D51" s="21">
        <v>166801</v>
      </c>
      <c r="E51" s="20">
        <v>200825</v>
      </c>
      <c r="F51" s="21">
        <v>176969</v>
      </c>
      <c r="G51" s="20">
        <v>215207</v>
      </c>
      <c r="H51" s="21">
        <v>246247</v>
      </c>
      <c r="I51" s="20">
        <v>274829</v>
      </c>
      <c r="J51" s="21">
        <v>250778</v>
      </c>
      <c r="K51" s="20">
        <v>193140</v>
      </c>
      <c r="L51" s="21">
        <v>197324</v>
      </c>
      <c r="M51" s="20">
        <v>177675</v>
      </c>
      <c r="N51" s="22">
        <v>157960</v>
      </c>
    </row>
    <row r="52" spans="2:26">
      <c r="B52" s="36">
        <v>2018</v>
      </c>
      <c r="C52" s="20">
        <v>237927</v>
      </c>
      <c r="D52" s="21">
        <v>205992</v>
      </c>
      <c r="E52" s="20">
        <v>225966</v>
      </c>
      <c r="F52" s="21">
        <v>242951</v>
      </c>
      <c r="G52" s="20">
        <v>251498</v>
      </c>
      <c r="H52" s="21">
        <v>274253</v>
      </c>
      <c r="I52" s="20">
        <v>286581</v>
      </c>
      <c r="J52" s="21">
        <v>257698</v>
      </c>
      <c r="K52" s="20">
        <v>216933</v>
      </c>
      <c r="L52" s="21">
        <v>183664</v>
      </c>
      <c r="M52" s="20">
        <v>163618</v>
      </c>
      <c r="N52" s="22">
        <v>153388</v>
      </c>
      <c r="T52" s="184"/>
      <c r="U52" s="184"/>
      <c r="V52" s="184"/>
      <c r="W52" s="184"/>
    </row>
    <row r="53" spans="2:26">
      <c r="B53" s="43">
        <v>2019</v>
      </c>
      <c r="C53" s="44">
        <v>229442</v>
      </c>
      <c r="D53" s="45">
        <v>206834</v>
      </c>
      <c r="E53" s="46">
        <v>226253</v>
      </c>
      <c r="F53" s="47">
        <v>199836</v>
      </c>
      <c r="G53" s="20">
        <v>275576</v>
      </c>
      <c r="H53" s="47">
        <v>253999</v>
      </c>
      <c r="I53" s="48">
        <v>301966</v>
      </c>
      <c r="J53" s="49">
        <v>253965</v>
      </c>
      <c r="K53" s="48">
        <v>241776</v>
      </c>
      <c r="L53" s="49">
        <v>193841</v>
      </c>
      <c r="M53" s="48">
        <v>173384</v>
      </c>
      <c r="N53" s="50">
        <v>159331</v>
      </c>
      <c r="T53" s="75"/>
      <c r="U53" s="75"/>
      <c r="V53" s="75"/>
      <c r="W53" s="75"/>
    </row>
    <row r="54" spans="2:26">
      <c r="B54" s="43">
        <v>2020</v>
      </c>
      <c r="C54" s="48">
        <v>250679</v>
      </c>
      <c r="D54" s="49">
        <v>185927</v>
      </c>
      <c r="E54" s="48">
        <v>50700</v>
      </c>
      <c r="F54" s="57">
        <v>9936</v>
      </c>
      <c r="G54" s="58">
        <v>33930</v>
      </c>
      <c r="H54" s="57">
        <v>94331</v>
      </c>
      <c r="I54" s="48">
        <v>144403</v>
      </c>
      <c r="J54" s="49">
        <v>110030</v>
      </c>
      <c r="K54" s="48">
        <v>88000</v>
      </c>
      <c r="L54" s="49">
        <v>36134</v>
      </c>
      <c r="M54" s="48">
        <v>23145</v>
      </c>
      <c r="N54" s="59">
        <v>35708</v>
      </c>
      <c r="T54" s="75">
        <v>2018</v>
      </c>
      <c r="U54" s="75">
        <v>2019</v>
      </c>
      <c r="V54" s="75">
        <v>2020</v>
      </c>
      <c r="W54" s="75">
        <v>2021</v>
      </c>
      <c r="X54" s="75">
        <v>2019</v>
      </c>
      <c r="Y54" s="75">
        <v>2020</v>
      </c>
      <c r="Z54" s="75">
        <v>2021</v>
      </c>
    </row>
    <row r="55" spans="2:26" ht="15.75" thickBot="1">
      <c r="B55" s="51">
        <v>2021</v>
      </c>
      <c r="C55" s="52">
        <v>50013</v>
      </c>
      <c r="D55" s="53">
        <v>70799</v>
      </c>
      <c r="E55" s="52">
        <v>77885</v>
      </c>
      <c r="F55" s="53">
        <v>84399</v>
      </c>
      <c r="G55" s="52">
        <v>173550</v>
      </c>
      <c r="H55" s="53">
        <v>236861</v>
      </c>
      <c r="I55" s="52">
        <v>263282</v>
      </c>
      <c r="J55" s="53">
        <v>270727</v>
      </c>
      <c r="K55" s="52">
        <v>168923</v>
      </c>
      <c r="L55" s="53">
        <v>121113</v>
      </c>
      <c r="M55" s="52">
        <v>92653</v>
      </c>
      <c r="N55" s="54">
        <v>70435</v>
      </c>
      <c r="S55" s="10" t="s">
        <v>11</v>
      </c>
      <c r="U55" s="67">
        <v>3.1576879999999998</v>
      </c>
      <c r="V55" s="67">
        <v>0.271283</v>
      </c>
      <c r="W55" s="67">
        <v>1.890023</v>
      </c>
      <c r="X55" s="78">
        <f>U55/$U$50</f>
        <v>0.4099973940909617</v>
      </c>
      <c r="Y55" s="78">
        <f>V55/$V$50</f>
        <v>0.25264205836555587</v>
      </c>
      <c r="Z55" s="78">
        <f>W55/$W$50</f>
        <v>0.47921840176269087</v>
      </c>
    </row>
    <row r="56" spans="2:26">
      <c r="S56" s="10" t="s">
        <v>60</v>
      </c>
      <c r="U56" s="67">
        <v>3.3955359999999999</v>
      </c>
      <c r="V56" s="67">
        <v>0.72792599999999996</v>
      </c>
      <c r="W56" s="67">
        <v>1.664506</v>
      </c>
      <c r="X56" s="78">
        <f t="shared" ref="X56:X61" si="29">U56/$U$50</f>
        <v>0.44087981825375011</v>
      </c>
      <c r="Y56" s="78">
        <f t="shared" ref="Y56:Y61" si="30">V56/$V$50</f>
        <v>0.67790728861670513</v>
      </c>
      <c r="Z56" s="78">
        <f t="shared" ref="Z56:Z61" si="31">W56/$W$50</f>
        <v>0.42203820008772885</v>
      </c>
    </row>
    <row r="57" spans="2:26">
      <c r="S57" s="10" t="s">
        <v>14</v>
      </c>
      <c r="U57" s="67">
        <v>0.81502699999999995</v>
      </c>
      <c r="V57" s="67">
        <v>4.2583000000000003E-2</v>
      </c>
      <c r="W57" s="67">
        <v>0.22908400000000001</v>
      </c>
      <c r="X57" s="78">
        <f t="shared" si="29"/>
        <v>0.10582392754248496</v>
      </c>
      <c r="Y57" s="78">
        <f t="shared" si="30"/>
        <v>3.9656951491175145E-2</v>
      </c>
      <c r="Z57" s="78">
        <f t="shared" si="31"/>
        <v>5.8084620319120074E-2</v>
      </c>
    </row>
    <row r="58" spans="2:26">
      <c r="S58" s="10" t="s">
        <v>12</v>
      </c>
      <c r="U58" s="67">
        <v>0.24432200000000001</v>
      </c>
      <c r="V58" s="67">
        <v>1.0411999999999999E-2</v>
      </c>
      <c r="W58" s="67">
        <v>9.6377000000000004E-2</v>
      </c>
      <c r="X58" s="78">
        <f t="shared" si="29"/>
        <v>3.1723014851084703E-2</v>
      </c>
      <c r="Y58" s="78">
        <f t="shared" si="30"/>
        <v>9.6965497716486743E-3</v>
      </c>
      <c r="Z58" s="78">
        <f t="shared" si="31"/>
        <v>2.443654490272492E-2</v>
      </c>
    </row>
    <row r="59" spans="2:26">
      <c r="S59" s="10" t="s">
        <v>59</v>
      </c>
      <c r="U59" s="67">
        <v>7.8065999999999997E-2</v>
      </c>
      <c r="V59" s="67">
        <v>1.9622000000000001E-2</v>
      </c>
      <c r="W59" s="67">
        <v>5.9076999999999998E-2</v>
      </c>
      <c r="X59" s="78">
        <f t="shared" si="29"/>
        <v>1.013616816072551E-2</v>
      </c>
      <c r="Y59" s="78">
        <f t="shared" si="30"/>
        <v>1.8273693778264533E-2</v>
      </c>
      <c r="Z59" s="78">
        <f t="shared" si="31"/>
        <v>1.4979069313407554E-2</v>
      </c>
    </row>
    <row r="60" spans="2:26">
      <c r="S60" s="10" t="s">
        <v>13</v>
      </c>
      <c r="U60" s="67">
        <v>1.1088000000000001E-2</v>
      </c>
      <c r="V60" s="67">
        <v>1.9580000000000001E-3</v>
      </c>
      <c r="W60" s="67">
        <v>4.9030000000000002E-3</v>
      </c>
      <c r="X60" s="78">
        <f t="shared" si="29"/>
        <v>1.4396771009930632E-3</v>
      </c>
      <c r="Y60" s="78">
        <f t="shared" si="30"/>
        <v>1.8234579766507979E-3</v>
      </c>
      <c r="Z60" s="78">
        <f t="shared" si="31"/>
        <v>1.2431636143276951E-3</v>
      </c>
    </row>
    <row r="61" spans="2:26">
      <c r="U61" s="76">
        <f>SUM(U55:U60)</f>
        <v>7.701727</v>
      </c>
      <c r="V61" s="76">
        <f t="shared" ref="V61:W61" si="32">SUM(V55:V60)</f>
        <v>1.0737840000000001</v>
      </c>
      <c r="W61" s="76">
        <f t="shared" si="32"/>
        <v>3.9439699999999998</v>
      </c>
      <c r="X61" s="78">
        <f t="shared" si="29"/>
        <v>1.0000000000000002</v>
      </c>
      <c r="Y61" s="78">
        <f t="shared" si="30"/>
        <v>1.0000000000000002</v>
      </c>
      <c r="Z61" s="78">
        <f t="shared" si="31"/>
        <v>0.99999999999999989</v>
      </c>
    </row>
    <row r="63" spans="2:26">
      <c r="U63" s="67">
        <f>SUM(U57:U60)</f>
        <v>1.1485029999999998</v>
      </c>
      <c r="W63" s="67">
        <f>SUM(W57:W60)</f>
        <v>0.38944099999999998</v>
      </c>
    </row>
    <row r="64" spans="2:26">
      <c r="U64" s="78">
        <f>U63/U61</f>
        <v>0.14912278765528819</v>
      </c>
      <c r="W64" s="78">
        <f>W63/W61</f>
        <v>9.8743398149580247E-2</v>
      </c>
    </row>
  </sheetData>
  <sortState xmlns:xlrd2="http://schemas.microsoft.com/office/spreadsheetml/2017/richdata2" ref="S55:W60">
    <sortCondition descending="1" ref="W55:W60"/>
  </sortState>
  <mergeCells count="19">
    <mergeCell ref="N49:N50"/>
    <mergeCell ref="T42:W42"/>
    <mergeCell ref="T52:W52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B1:E1"/>
    <mergeCell ref="B15:E15"/>
    <mergeCell ref="B31:B36"/>
    <mergeCell ref="B37:B42"/>
    <mergeCell ref="T29:W29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CEE8E-3B6A-4513-A106-4F7AF45E13F2}">
  <dimension ref="B1:AJ46"/>
  <sheetViews>
    <sheetView showGridLines="0" zoomScale="85" zoomScaleNormal="85" workbookViewId="0">
      <selection activeCell="O9" sqref="O9"/>
    </sheetView>
  </sheetViews>
  <sheetFormatPr defaultColWidth="9.140625" defaultRowHeight="15"/>
  <cols>
    <col min="1" max="2" width="9.140625" style="8"/>
    <col min="3" max="3" width="13.42578125" style="8" customWidth="1"/>
    <col min="4" max="4" width="13.28515625" style="8" bestFit="1" customWidth="1"/>
    <col min="5" max="9" width="12.42578125" style="8" bestFit="1" customWidth="1"/>
    <col min="10" max="10" width="10.85546875" style="8" bestFit="1" customWidth="1"/>
    <col min="11" max="12" width="10.85546875" style="8" customWidth="1"/>
    <col min="13" max="13" width="10.5703125" style="8" customWidth="1"/>
    <col min="14" max="15" width="11.140625" style="8" customWidth="1"/>
    <col min="16" max="16" width="10.28515625" style="8" customWidth="1"/>
    <col min="17" max="17" width="11.28515625" style="8" customWidth="1"/>
    <col min="18" max="18" width="11" style="8" customWidth="1"/>
    <col min="19" max="19" width="12.28515625" style="8" customWidth="1"/>
    <col min="20" max="20" width="10.7109375" style="8" customWidth="1"/>
    <col min="21" max="21" width="11" style="8" customWidth="1"/>
    <col min="22" max="25" width="9.140625" style="8" customWidth="1"/>
    <col min="26" max="28" width="9.7109375" style="8" bestFit="1" customWidth="1"/>
    <col min="29" max="29" width="9.7109375" style="8" customWidth="1"/>
    <col min="30" max="31" width="9.7109375" style="8" bestFit="1" customWidth="1"/>
    <col min="32" max="16384" width="9.140625" style="8"/>
  </cols>
  <sheetData>
    <row r="1" spans="2:36">
      <c r="AD1" s="60"/>
      <c r="AE1" s="60"/>
      <c r="AG1" s="60"/>
      <c r="AH1" s="60"/>
      <c r="AJ1" s="60"/>
    </row>
    <row r="2" spans="2:36">
      <c r="B2" s="7" t="s">
        <v>3</v>
      </c>
      <c r="E2" s="37"/>
      <c r="F2" s="37"/>
      <c r="G2" s="37"/>
      <c r="H2" s="37"/>
      <c r="I2" s="37"/>
      <c r="J2" s="37"/>
      <c r="K2" s="37"/>
      <c r="L2" s="37"/>
      <c r="AC2" s="60"/>
      <c r="AD2" s="60"/>
      <c r="AE2" s="60"/>
      <c r="AF2" s="60"/>
      <c r="AG2" s="60"/>
      <c r="AI2" s="60"/>
    </row>
    <row r="3" spans="2:36">
      <c r="AD3" s="60"/>
      <c r="AE3" s="60"/>
      <c r="AF3" s="60"/>
      <c r="AG3" s="60"/>
      <c r="AH3" s="60"/>
      <c r="AJ3" s="60"/>
    </row>
    <row r="4" spans="2:36">
      <c r="C4" s="9" t="s">
        <v>229</v>
      </c>
      <c r="AD4" s="60"/>
      <c r="AE4" s="60"/>
      <c r="AF4" s="60"/>
      <c r="AG4" s="60"/>
      <c r="AH4" s="60"/>
      <c r="AJ4" s="60"/>
    </row>
    <row r="5" spans="2:36">
      <c r="C5" s="9"/>
      <c r="E5" s="37"/>
      <c r="F5" s="37"/>
      <c r="G5" s="37"/>
      <c r="H5" s="37"/>
      <c r="I5" s="37"/>
      <c r="J5" s="37"/>
      <c r="K5" s="37"/>
      <c r="AD5" s="60"/>
      <c r="AE5" s="60"/>
      <c r="AF5" s="60"/>
      <c r="AG5" s="60"/>
      <c r="AH5" s="60"/>
      <c r="AJ5" s="60"/>
    </row>
    <row r="6" spans="2:36">
      <c r="D6" s="1"/>
      <c r="E6" s="180">
        <v>2019</v>
      </c>
      <c r="F6" s="180">
        <v>2020</v>
      </c>
      <c r="G6" s="180">
        <v>2021</v>
      </c>
      <c r="H6" s="180">
        <v>2022</v>
      </c>
      <c r="I6" s="180">
        <v>2023</v>
      </c>
      <c r="J6" s="180">
        <v>2024</v>
      </c>
      <c r="K6" s="182"/>
      <c r="L6" s="182"/>
      <c r="M6" s="182"/>
    </row>
    <row r="7" spans="2:36">
      <c r="D7" s="1"/>
      <c r="E7" s="181"/>
      <c r="F7" s="181"/>
      <c r="G7" s="181"/>
      <c r="H7" s="181"/>
      <c r="I7" s="181"/>
      <c r="J7" s="181" t="s">
        <v>43</v>
      </c>
      <c r="K7" s="182"/>
      <c r="L7" s="182"/>
      <c r="M7" s="182"/>
    </row>
    <row r="8" spans="2:36" ht="15" customHeight="1">
      <c r="C8" s="183" t="s">
        <v>21</v>
      </c>
      <c r="D8" s="94" t="s">
        <v>11</v>
      </c>
      <c r="E8" s="88">
        <v>4508</v>
      </c>
      <c r="F8" s="88">
        <v>1497</v>
      </c>
      <c r="G8" s="88">
        <v>1298</v>
      </c>
      <c r="H8" s="88">
        <v>2904</v>
      </c>
      <c r="I8" s="88">
        <v>3418</v>
      </c>
      <c r="J8" s="88">
        <v>2417</v>
      </c>
      <c r="K8" s="166"/>
      <c r="L8" s="166"/>
      <c r="M8" s="166"/>
      <c r="N8" s="37"/>
      <c r="P8" s="96"/>
      <c r="Q8" s="96"/>
      <c r="R8" s="96"/>
      <c r="S8" s="96"/>
      <c r="T8" s="96"/>
      <c r="U8" s="96"/>
      <c r="V8" s="96"/>
      <c r="W8" s="96"/>
      <c r="X8" s="96"/>
      <c r="Y8" s="96"/>
    </row>
    <row r="9" spans="2:36">
      <c r="C9" s="183"/>
      <c r="D9" s="94" t="s">
        <v>12</v>
      </c>
      <c r="E9" s="89">
        <v>35</v>
      </c>
      <c r="F9" s="89">
        <v>5</v>
      </c>
      <c r="G9" s="89">
        <v>10</v>
      </c>
      <c r="H9" s="89">
        <v>194</v>
      </c>
      <c r="I9" s="89">
        <v>295</v>
      </c>
      <c r="J9" s="89">
        <v>159</v>
      </c>
      <c r="K9" s="166"/>
      <c r="L9" s="166"/>
      <c r="M9" s="166"/>
      <c r="N9" s="37"/>
    </row>
    <row r="10" spans="2:36">
      <c r="C10" s="183"/>
      <c r="D10" s="94" t="s">
        <v>13</v>
      </c>
      <c r="E10" s="89">
        <v>8982</v>
      </c>
      <c r="F10" s="89">
        <v>3595</v>
      </c>
      <c r="G10" s="89">
        <v>2860</v>
      </c>
      <c r="H10" s="89">
        <v>4876</v>
      </c>
      <c r="I10" s="89">
        <v>5306</v>
      </c>
      <c r="J10" s="89">
        <v>4184</v>
      </c>
      <c r="K10" s="166"/>
      <c r="L10" s="166"/>
      <c r="M10" s="166"/>
      <c r="N10" s="37"/>
    </row>
    <row r="11" spans="2:36">
      <c r="C11" s="183"/>
      <c r="D11" s="94" t="s">
        <v>14</v>
      </c>
      <c r="E11" s="89">
        <v>425</v>
      </c>
      <c r="F11" s="89">
        <v>285</v>
      </c>
      <c r="G11" s="89">
        <v>235</v>
      </c>
      <c r="H11" s="89">
        <v>530</v>
      </c>
      <c r="I11" s="89">
        <v>1881</v>
      </c>
      <c r="J11" s="89">
        <v>1357</v>
      </c>
      <c r="K11" s="166"/>
      <c r="L11" s="166"/>
      <c r="M11" s="166"/>
      <c r="N11" s="37"/>
    </row>
    <row r="12" spans="2:36">
      <c r="C12" s="183"/>
      <c r="D12" s="94" t="s">
        <v>59</v>
      </c>
      <c r="E12" s="90">
        <v>4350</v>
      </c>
      <c r="F12" s="90">
        <v>1795</v>
      </c>
      <c r="G12" s="90">
        <v>3154</v>
      </c>
      <c r="H12" s="90">
        <v>9158</v>
      </c>
      <c r="I12" s="90">
        <v>15597</v>
      </c>
      <c r="J12" s="90">
        <v>3608</v>
      </c>
      <c r="K12" s="166"/>
      <c r="L12" s="166"/>
      <c r="M12" s="166"/>
      <c r="N12" s="37"/>
    </row>
    <row r="13" spans="2:36" ht="15" customHeight="1">
      <c r="C13" s="183" t="s">
        <v>20</v>
      </c>
      <c r="D13" s="94" t="s">
        <v>11</v>
      </c>
      <c r="E13" s="105">
        <v>60</v>
      </c>
      <c r="F13" s="105">
        <v>231</v>
      </c>
      <c r="G13" s="105">
        <v>164</v>
      </c>
      <c r="H13" s="105">
        <v>223</v>
      </c>
      <c r="I13" s="105">
        <v>224</v>
      </c>
      <c r="J13" s="105">
        <v>210</v>
      </c>
      <c r="K13" s="166"/>
      <c r="L13" s="166"/>
      <c r="M13" s="166"/>
    </row>
    <row r="14" spans="2:36">
      <c r="C14" s="183"/>
      <c r="D14" s="94" t="s">
        <v>12</v>
      </c>
      <c r="E14" s="104">
        <v>0</v>
      </c>
      <c r="F14" s="104">
        <v>0</v>
      </c>
      <c r="G14" s="105">
        <v>0</v>
      </c>
      <c r="H14" s="105">
        <v>1</v>
      </c>
      <c r="I14" s="105">
        <v>2</v>
      </c>
      <c r="J14" s="105">
        <v>0</v>
      </c>
      <c r="K14" s="166"/>
      <c r="L14" s="166"/>
      <c r="M14" s="166"/>
    </row>
    <row r="15" spans="2:36">
      <c r="C15" s="183"/>
      <c r="D15" s="94" t="s">
        <v>13</v>
      </c>
      <c r="E15" s="104">
        <v>113</v>
      </c>
      <c r="F15" s="104">
        <v>771</v>
      </c>
      <c r="G15" s="105">
        <v>477</v>
      </c>
      <c r="H15" s="105">
        <v>363</v>
      </c>
      <c r="I15" s="105">
        <v>366</v>
      </c>
      <c r="J15" s="105">
        <v>395</v>
      </c>
      <c r="K15" s="166"/>
      <c r="L15" s="166"/>
      <c r="M15" s="166"/>
    </row>
    <row r="16" spans="2:36">
      <c r="C16" s="183"/>
      <c r="D16" s="94" t="s">
        <v>14</v>
      </c>
      <c r="E16" s="104">
        <v>1</v>
      </c>
      <c r="F16" s="104">
        <v>30</v>
      </c>
      <c r="G16" s="105">
        <v>0</v>
      </c>
      <c r="H16" s="105">
        <v>4</v>
      </c>
      <c r="I16" s="105">
        <v>7</v>
      </c>
      <c r="J16" s="105">
        <v>1</v>
      </c>
      <c r="K16" s="166"/>
      <c r="L16" s="166"/>
      <c r="M16" s="166"/>
    </row>
    <row r="17" spans="3:34">
      <c r="C17" s="183"/>
      <c r="D17" s="94" t="s">
        <v>59</v>
      </c>
      <c r="E17" s="123">
        <v>130</v>
      </c>
      <c r="F17" s="123">
        <v>272</v>
      </c>
      <c r="G17" s="123">
        <v>337</v>
      </c>
      <c r="H17" s="123">
        <v>513</v>
      </c>
      <c r="I17" s="123">
        <v>156</v>
      </c>
      <c r="J17" s="123">
        <v>271</v>
      </c>
      <c r="K17" s="166"/>
      <c r="L17" s="166"/>
      <c r="M17" s="166"/>
    </row>
    <row r="18" spans="3:34">
      <c r="E18" s="37"/>
      <c r="F18" s="37"/>
      <c r="G18" s="37"/>
      <c r="H18" s="37"/>
      <c r="I18" s="37"/>
      <c r="J18" s="37"/>
      <c r="K18" s="37"/>
      <c r="L18" s="37"/>
      <c r="M18" s="37"/>
      <c r="O18" s="37"/>
      <c r="S18" s="37"/>
      <c r="V18" s="37"/>
      <c r="W18" s="37"/>
      <c r="AA18" s="37"/>
      <c r="AB18" s="69"/>
      <c r="AC18" s="69"/>
      <c r="AD18" s="60"/>
      <c r="AE18" s="60"/>
      <c r="AF18" s="60"/>
      <c r="AG18" s="60"/>
      <c r="AH18" s="60"/>
    </row>
    <row r="19" spans="3:34">
      <c r="C19" s="9" t="s">
        <v>228</v>
      </c>
      <c r="AB19" s="56"/>
      <c r="AC19" s="56"/>
      <c r="AD19" s="60"/>
      <c r="AE19" s="60"/>
      <c r="AF19" s="60"/>
      <c r="AG19" s="60"/>
      <c r="AH19" s="60"/>
    </row>
    <row r="20" spans="3:34">
      <c r="C20" s="9"/>
      <c r="E20" s="37"/>
      <c r="F20" s="37"/>
      <c r="G20" s="37"/>
      <c r="H20" s="37"/>
      <c r="I20" s="37"/>
      <c r="J20" s="37"/>
      <c r="K20" s="37"/>
      <c r="AB20" s="56"/>
      <c r="AC20" s="56"/>
      <c r="AD20" s="60"/>
      <c r="AE20" s="60"/>
      <c r="AF20" s="60"/>
      <c r="AG20" s="60"/>
      <c r="AH20" s="60"/>
    </row>
    <row r="21" spans="3:34" s="27" customFormat="1">
      <c r="AD21" s="60"/>
      <c r="AE21" s="60"/>
      <c r="AF21" s="60"/>
      <c r="AG21" s="60"/>
      <c r="AH21" s="60"/>
    </row>
    <row r="22" spans="3:34" s="27" customFormat="1">
      <c r="AE22" s="60"/>
      <c r="AF22" s="60"/>
    </row>
    <row r="23" spans="3:34" s="26" customFormat="1">
      <c r="C23" s="147"/>
      <c r="D23" s="147"/>
      <c r="E23" s="147">
        <v>2019</v>
      </c>
      <c r="F23" s="147">
        <v>2020</v>
      </c>
      <c r="G23" s="147">
        <v>2021</v>
      </c>
      <c r="H23" s="147">
        <v>2022</v>
      </c>
      <c r="I23" s="147">
        <v>2023</v>
      </c>
      <c r="J23" s="147">
        <v>2024</v>
      </c>
      <c r="K23" s="147"/>
      <c r="L23" s="147"/>
      <c r="M23" s="147"/>
      <c r="N23" s="27"/>
    </row>
    <row r="24" spans="3:34" s="26" customFormat="1">
      <c r="C24" s="147"/>
      <c r="D24" s="147" t="s">
        <v>11</v>
      </c>
      <c r="E24" s="149">
        <f>E8</f>
        <v>4508</v>
      </c>
      <c r="F24" s="149">
        <f>F8</f>
        <v>1497</v>
      </c>
      <c r="G24" s="149">
        <f t="shared" ref="G24:I24" si="0">G8</f>
        <v>1298</v>
      </c>
      <c r="H24" s="149">
        <f t="shared" si="0"/>
        <v>2904</v>
      </c>
      <c r="I24" s="149">
        <f t="shared" si="0"/>
        <v>3418</v>
      </c>
      <c r="J24" s="149">
        <f>SUM(J8:M8)</f>
        <v>2417</v>
      </c>
      <c r="K24" s="147"/>
      <c r="L24" s="147"/>
      <c r="M24" s="147"/>
      <c r="N24" s="27"/>
    </row>
    <row r="25" spans="3:34" s="26" customFormat="1">
      <c r="C25" s="147"/>
      <c r="D25" s="147" t="s">
        <v>12</v>
      </c>
      <c r="E25" s="149">
        <f t="shared" ref="E25:I25" si="1">E9</f>
        <v>35</v>
      </c>
      <c r="F25" s="149">
        <f t="shared" ref="F25" si="2">F9</f>
        <v>5</v>
      </c>
      <c r="G25" s="149">
        <f t="shared" si="1"/>
        <v>10</v>
      </c>
      <c r="H25" s="149">
        <f t="shared" si="1"/>
        <v>194</v>
      </c>
      <c r="I25" s="149">
        <f t="shared" si="1"/>
        <v>295</v>
      </c>
      <c r="J25" s="149">
        <f>SUM(J9:M9)</f>
        <v>159</v>
      </c>
      <c r="K25" s="147"/>
      <c r="L25" s="147"/>
      <c r="M25" s="147"/>
      <c r="N25" s="27"/>
    </row>
    <row r="26" spans="3:34" s="26" customFormat="1">
      <c r="C26" s="147"/>
      <c r="D26" s="147" t="s">
        <v>13</v>
      </c>
      <c r="E26" s="149">
        <f t="shared" ref="E26:I26" si="3">E10</f>
        <v>8982</v>
      </c>
      <c r="F26" s="149">
        <f t="shared" ref="F26" si="4">F10</f>
        <v>3595</v>
      </c>
      <c r="G26" s="149">
        <f t="shared" si="3"/>
        <v>2860</v>
      </c>
      <c r="H26" s="149">
        <f t="shared" si="3"/>
        <v>4876</v>
      </c>
      <c r="I26" s="149">
        <f t="shared" si="3"/>
        <v>5306</v>
      </c>
      <c r="J26" s="149">
        <f>SUM(J10:M10)</f>
        <v>4184</v>
      </c>
      <c r="K26" s="147"/>
      <c r="L26" s="147"/>
      <c r="M26" s="147"/>
      <c r="N26" s="27"/>
    </row>
    <row r="27" spans="3:34" s="26" customFormat="1">
      <c r="C27" s="147"/>
      <c r="D27" s="147" t="s">
        <v>14</v>
      </c>
      <c r="E27" s="149">
        <f t="shared" ref="E27:I27" si="5">E11</f>
        <v>425</v>
      </c>
      <c r="F27" s="149">
        <f t="shared" ref="F27" si="6">F11</f>
        <v>285</v>
      </c>
      <c r="G27" s="149">
        <f t="shared" si="5"/>
        <v>235</v>
      </c>
      <c r="H27" s="149">
        <f t="shared" si="5"/>
        <v>530</v>
      </c>
      <c r="I27" s="149">
        <f t="shared" si="5"/>
        <v>1881</v>
      </c>
      <c r="J27" s="149">
        <f>SUM(J11:M11)</f>
        <v>1357</v>
      </c>
      <c r="K27" s="147"/>
      <c r="L27" s="147"/>
      <c r="M27" s="147"/>
      <c r="N27" s="27"/>
    </row>
    <row r="28" spans="3:34" s="26" customFormat="1">
      <c r="C28" s="147"/>
      <c r="D28" s="147" t="s">
        <v>59</v>
      </c>
      <c r="E28" s="149">
        <f t="shared" ref="E28:I28" si="7">E12</f>
        <v>4350</v>
      </c>
      <c r="F28" s="149">
        <f t="shared" ref="F28" si="8">F12</f>
        <v>1795</v>
      </c>
      <c r="G28" s="149">
        <f t="shared" si="7"/>
        <v>3154</v>
      </c>
      <c r="H28" s="149">
        <f t="shared" si="7"/>
        <v>9158</v>
      </c>
      <c r="I28" s="149">
        <f t="shared" si="7"/>
        <v>15597</v>
      </c>
      <c r="J28" s="149">
        <f>SUM(J12:M12)</f>
        <v>3608</v>
      </c>
      <c r="K28" s="147"/>
      <c r="L28" s="147"/>
      <c r="M28" s="147"/>
      <c r="N28" s="27"/>
    </row>
    <row r="29" spans="3:34" s="26" customFormat="1">
      <c r="C29" s="147"/>
      <c r="D29" s="149"/>
      <c r="E29" s="149"/>
      <c r="F29" s="149"/>
      <c r="G29" s="149"/>
      <c r="H29" s="149"/>
      <c r="I29" s="149"/>
      <c r="J29" s="149"/>
      <c r="K29" s="149"/>
      <c r="L29" s="147"/>
      <c r="M29" s="147"/>
      <c r="N29" s="27"/>
      <c r="O29" s="38"/>
      <c r="P29" s="38"/>
      <c r="Q29" s="38"/>
      <c r="R29" s="38"/>
      <c r="S29" s="38"/>
      <c r="T29" s="41"/>
    </row>
    <row r="30" spans="3:34" s="26" customFormat="1">
      <c r="C30" s="148"/>
      <c r="D30" s="150"/>
      <c r="E30" s="150"/>
      <c r="F30" s="150"/>
      <c r="G30" s="150"/>
      <c r="H30" s="150"/>
      <c r="I30" s="150"/>
      <c r="J30" s="150"/>
      <c r="K30" s="150"/>
      <c r="L30" s="148"/>
      <c r="M30" s="148"/>
      <c r="N30" s="27"/>
      <c r="O30" s="38"/>
      <c r="P30" s="38"/>
      <c r="Q30" s="38"/>
      <c r="R30" s="38"/>
      <c r="S30" s="38"/>
      <c r="T30" s="41"/>
    </row>
    <row r="31" spans="3:34" s="26" customFormat="1">
      <c r="C31" s="147"/>
      <c r="D31" s="149"/>
      <c r="E31" s="149"/>
      <c r="F31" s="149"/>
      <c r="G31" s="149"/>
      <c r="H31" s="149"/>
      <c r="I31" s="149"/>
      <c r="J31" s="149"/>
      <c r="K31" s="149"/>
      <c r="L31" s="147"/>
      <c r="M31" s="147"/>
      <c r="O31" s="38"/>
      <c r="P31" s="38"/>
      <c r="Q31" s="38"/>
      <c r="R31" s="38"/>
      <c r="S31" s="38"/>
      <c r="T31" s="41"/>
    </row>
    <row r="32" spans="3:34" s="26" customFormat="1">
      <c r="C32" s="147"/>
      <c r="D32" s="149"/>
      <c r="E32" s="149"/>
      <c r="F32" s="149"/>
      <c r="G32" s="149"/>
      <c r="H32" s="149"/>
      <c r="I32" s="149"/>
      <c r="J32" s="149"/>
      <c r="K32" s="149"/>
      <c r="L32" s="147"/>
      <c r="M32" s="147"/>
      <c r="O32" s="38"/>
      <c r="P32" s="38"/>
      <c r="Q32" s="38"/>
      <c r="R32" s="38"/>
      <c r="S32" s="38"/>
      <c r="T32" s="41"/>
    </row>
    <row r="33" spans="4:26" s="26" customFormat="1">
      <c r="D33" s="38"/>
      <c r="E33" s="38"/>
      <c r="F33" s="38"/>
      <c r="G33" s="38"/>
      <c r="H33" s="38"/>
      <c r="I33" s="38"/>
      <c r="J33" s="38"/>
      <c r="K33" s="38"/>
      <c r="O33" s="38"/>
      <c r="P33" s="38"/>
      <c r="Q33" s="38"/>
      <c r="R33" s="38"/>
      <c r="S33" s="38"/>
      <c r="T33" s="41"/>
    </row>
    <row r="34" spans="4:26" s="26" customFormat="1"/>
    <row r="35" spans="4:26" s="26" customFormat="1"/>
    <row r="36" spans="4:26" s="26" customFormat="1"/>
    <row r="37" spans="4:26" s="26" customFormat="1"/>
    <row r="38" spans="4:26" s="26" customFormat="1"/>
    <row r="39" spans="4:26" s="27" customFormat="1"/>
    <row r="40" spans="4:26" s="27" customFormat="1"/>
    <row r="41" spans="4:26" s="27" customFormat="1"/>
    <row r="42" spans="4:26" s="27" customFormat="1"/>
    <row r="43" spans="4:26" s="27" customFormat="1"/>
    <row r="44" spans="4:26">
      <c r="E44" s="37"/>
      <c r="F44" s="37"/>
      <c r="J44" s="37"/>
      <c r="M44" s="37"/>
      <c r="N44" s="37"/>
      <c r="R44" s="37"/>
      <c r="U44" s="37"/>
      <c r="V44" s="37"/>
      <c r="Z44" s="37"/>
    </row>
    <row r="45" spans="4:26">
      <c r="E45" s="37"/>
      <c r="F45" s="37"/>
      <c r="J45" s="37"/>
      <c r="N45" s="37"/>
      <c r="R45" s="37"/>
      <c r="V45" s="37"/>
      <c r="Z45" s="37"/>
    </row>
    <row r="46" spans="4:26">
      <c r="E46" s="37"/>
      <c r="F46" s="37"/>
      <c r="J46" s="37"/>
      <c r="N46" s="37"/>
      <c r="R46" s="37"/>
      <c r="V46" s="37"/>
      <c r="Z46" s="37"/>
    </row>
  </sheetData>
  <sheetProtection algorithmName="SHA-512" hashValue="2e1rC6Mn0ObMw5oUKAE0UPkMArldJyecZIXwOLxWrKFLMYm7ZnQPW3CnNYSQojds2drHLg5o0UeFgxR0J51vjw==" saltValue="3k3tLf6rupgh7pscTQ+btw==" spinCount="100000" sheet="1" objects="1" scenarios="1" formatCells="0" formatColumns="0" formatRows="0" insertColumns="0" insertRows="0" insertHyperlinks="0" deleteColumns="0" deleteRows="0" sort="0" autoFilter="0" pivotTables="0"/>
  <mergeCells count="11">
    <mergeCell ref="C8:C12"/>
    <mergeCell ref="C13:C17"/>
    <mergeCell ref="E6:E7"/>
    <mergeCell ref="G6:G7"/>
    <mergeCell ref="H6:H7"/>
    <mergeCell ref="F6:F7"/>
    <mergeCell ref="J6:J7"/>
    <mergeCell ref="K6:K7"/>
    <mergeCell ref="L6:L7"/>
    <mergeCell ref="M6:M7"/>
    <mergeCell ref="I6:I7"/>
  </mergeCells>
  <hyperlinks>
    <hyperlink ref="B2" location="'Spis treści'!A1" tooltip="Powrót do spisu treści" display="Powrót do spisu treści" xr:uid="{D2BE3F2C-6B2B-4512-92DA-0697486321F7}"/>
  </hyperlinks>
  <pageMargins left="0.7" right="0.7" top="0.75" bottom="0.75" header="0.3" footer="0.3"/>
  <pageSetup paperSize="9" scale="3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V46"/>
  <sheetViews>
    <sheetView showGridLines="0" topLeftCell="A4" zoomScale="85" zoomScaleNormal="85" workbookViewId="0">
      <selection activeCell="Q7" sqref="Q7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1.42578125" style="8" customWidth="1"/>
    <col min="5" max="6" width="10.7109375" style="8" customWidth="1"/>
    <col min="7" max="7" width="10.28515625" style="8" customWidth="1"/>
    <col min="8" max="8" width="10.7109375" style="8" customWidth="1"/>
    <col min="9" max="9" width="10.42578125" style="8" customWidth="1"/>
    <col min="10" max="11" width="10.85546875" style="8" customWidth="1"/>
    <col min="12" max="12" width="10.5703125" style="8" customWidth="1"/>
    <col min="13" max="13" width="11.140625" style="8" customWidth="1"/>
    <col min="14" max="14" width="9.85546875" style="8" bestFit="1" customWidth="1"/>
    <col min="15" max="15" width="9" style="8" bestFit="1" customWidth="1"/>
    <col min="16" max="16" width="9" style="8" customWidth="1"/>
    <col min="17" max="17" width="10.140625" style="8" bestFit="1" customWidth="1"/>
    <col min="18" max="18" width="12.42578125" style="8" bestFit="1" customWidth="1"/>
    <col min="19" max="22" width="12.42578125" style="8" customWidth="1"/>
    <col min="23" max="23" width="12.28515625" style="8" customWidth="1"/>
    <col min="24" max="24" width="9" style="8" bestFit="1" customWidth="1"/>
    <col min="25" max="25" width="13.42578125" style="8" customWidth="1"/>
    <col min="26" max="26" width="12.140625" style="8" customWidth="1"/>
    <col min="27" max="27" width="11.140625" style="8" customWidth="1"/>
    <col min="28" max="28" width="10.28515625" style="8" customWidth="1"/>
    <col min="29" max="29" width="11.28515625" style="8" customWidth="1"/>
    <col min="30" max="30" width="11" style="8" customWidth="1"/>
    <col min="31" max="31" width="12.28515625" style="8" customWidth="1"/>
    <col min="32" max="32" width="10.7109375" style="8" customWidth="1"/>
    <col min="33" max="33" width="11" style="8" customWidth="1"/>
    <col min="34" max="37" width="9.140625" style="8" customWidth="1"/>
    <col min="38" max="40" width="9.7109375" style="8" bestFit="1" customWidth="1"/>
    <col min="41" max="41" width="9.7109375" style="8" customWidth="1"/>
    <col min="42" max="43" width="9.7109375" style="8" bestFit="1" customWidth="1"/>
    <col min="44" max="16384" width="9.140625" style="8"/>
  </cols>
  <sheetData>
    <row r="1" spans="2:48">
      <c r="AP1" s="60"/>
      <c r="AQ1" s="60"/>
      <c r="AS1" s="60"/>
      <c r="AT1" s="60"/>
      <c r="AV1" s="60"/>
    </row>
    <row r="2" spans="2:48">
      <c r="B2" s="7" t="s">
        <v>3</v>
      </c>
      <c r="X2" s="7"/>
      <c r="AP2" s="60"/>
      <c r="AQ2" s="60"/>
      <c r="AR2" s="60"/>
      <c r="AS2" s="60"/>
      <c r="AT2" s="60"/>
      <c r="AV2" s="60"/>
    </row>
    <row r="3" spans="2:48">
      <c r="AP3" s="60"/>
      <c r="AQ3" s="60"/>
      <c r="AR3" s="60"/>
      <c r="AS3" s="60"/>
      <c r="AT3" s="60"/>
      <c r="AV3" s="60"/>
    </row>
    <row r="4" spans="2:48">
      <c r="C4" s="9" t="s">
        <v>231</v>
      </c>
      <c r="H4" s="66"/>
      <c r="I4" s="66"/>
      <c r="J4" s="66"/>
      <c r="K4" s="66"/>
      <c r="L4" s="66"/>
      <c r="AF4" s="60"/>
      <c r="AG4" s="60"/>
      <c r="AH4" s="60"/>
      <c r="AI4" s="60"/>
      <c r="AJ4" s="60"/>
      <c r="AL4" s="60"/>
    </row>
    <row r="5" spans="2:48">
      <c r="C5" s="9"/>
      <c r="E5" s="37"/>
      <c r="F5" s="37"/>
      <c r="G5" s="37"/>
      <c r="H5" s="37"/>
      <c r="I5" s="37"/>
      <c r="J5" s="37"/>
      <c r="K5" s="66"/>
      <c r="L5" s="66"/>
      <c r="AF5" s="60"/>
      <c r="AG5" s="60"/>
      <c r="AH5" s="60"/>
      <c r="AI5" s="60"/>
      <c r="AJ5" s="60"/>
      <c r="AL5" s="60"/>
    </row>
    <row r="6" spans="2:48">
      <c r="B6" s="1"/>
      <c r="E6" s="180">
        <v>2019</v>
      </c>
      <c r="F6" s="180">
        <v>2020</v>
      </c>
      <c r="G6" s="180">
        <v>2021</v>
      </c>
      <c r="H6" s="180">
        <v>2022</v>
      </c>
      <c r="I6" s="180">
        <v>2023</v>
      </c>
      <c r="J6" s="180">
        <v>2024</v>
      </c>
      <c r="K6" s="182"/>
      <c r="L6" s="182"/>
      <c r="M6" s="182"/>
    </row>
    <row r="7" spans="2:48">
      <c r="B7" s="1"/>
      <c r="E7" s="181"/>
      <c r="F7" s="181"/>
      <c r="G7" s="181"/>
      <c r="H7" s="181"/>
      <c r="I7" s="181"/>
      <c r="J7" s="181" t="s">
        <v>43</v>
      </c>
      <c r="K7" s="182"/>
      <c r="L7" s="182"/>
      <c r="M7" s="182"/>
    </row>
    <row r="8" spans="2:48" ht="15" customHeight="1">
      <c r="C8" s="183" t="s">
        <v>21</v>
      </c>
      <c r="D8" s="94" t="s">
        <v>11</v>
      </c>
      <c r="E8" s="88">
        <v>6237</v>
      </c>
      <c r="F8" s="88">
        <v>2541</v>
      </c>
      <c r="G8" s="88">
        <v>2225</v>
      </c>
      <c r="H8" s="88">
        <v>4406</v>
      </c>
      <c r="I8" s="88">
        <v>6487</v>
      </c>
      <c r="J8" s="88">
        <v>4716</v>
      </c>
      <c r="K8" s="166"/>
      <c r="L8" s="166"/>
      <c r="M8" s="166"/>
      <c r="N8" s="37"/>
    </row>
    <row r="9" spans="2:48">
      <c r="C9" s="183"/>
      <c r="D9" s="94" t="s">
        <v>12</v>
      </c>
      <c r="E9" s="89">
        <v>54</v>
      </c>
      <c r="F9" s="89">
        <v>13</v>
      </c>
      <c r="G9" s="89">
        <v>34</v>
      </c>
      <c r="H9" s="89">
        <v>754</v>
      </c>
      <c r="I9" s="89">
        <v>578</v>
      </c>
      <c r="J9" s="89">
        <v>895</v>
      </c>
      <c r="K9" s="166"/>
      <c r="L9" s="166"/>
      <c r="M9" s="166"/>
      <c r="N9" s="37"/>
    </row>
    <row r="10" spans="2:48">
      <c r="C10" s="183"/>
      <c r="D10" s="94" t="s">
        <v>13</v>
      </c>
      <c r="E10" s="89">
        <v>17229</v>
      </c>
      <c r="F10" s="89">
        <v>6879</v>
      </c>
      <c r="G10" s="89">
        <v>5764</v>
      </c>
      <c r="H10" s="89">
        <v>8948</v>
      </c>
      <c r="I10" s="89">
        <v>10293</v>
      </c>
      <c r="J10" s="89">
        <v>7930</v>
      </c>
      <c r="K10" s="166"/>
      <c r="L10" s="166"/>
      <c r="M10" s="166"/>
      <c r="N10" s="37"/>
    </row>
    <row r="11" spans="2:48">
      <c r="C11" s="183"/>
      <c r="D11" s="94" t="s">
        <v>14</v>
      </c>
      <c r="E11" s="89">
        <v>1160</v>
      </c>
      <c r="F11" s="89">
        <v>971</v>
      </c>
      <c r="G11" s="89">
        <v>1071</v>
      </c>
      <c r="H11" s="89">
        <v>1339</v>
      </c>
      <c r="I11" s="89">
        <v>9582</v>
      </c>
      <c r="J11" s="89">
        <v>10592</v>
      </c>
      <c r="K11" s="166"/>
      <c r="L11" s="166"/>
      <c r="M11" s="166"/>
      <c r="N11" s="37"/>
    </row>
    <row r="12" spans="2:48">
      <c r="B12" s="37"/>
      <c r="C12" s="183"/>
      <c r="D12" s="94" t="s">
        <v>59</v>
      </c>
      <c r="E12" s="90">
        <v>15088</v>
      </c>
      <c r="F12" s="90">
        <v>4942</v>
      </c>
      <c r="G12" s="90">
        <v>11708</v>
      </c>
      <c r="H12" s="90">
        <v>30300</v>
      </c>
      <c r="I12" s="90">
        <v>52857</v>
      </c>
      <c r="J12" s="90">
        <v>20750</v>
      </c>
      <c r="K12" s="166"/>
      <c r="L12" s="166"/>
      <c r="M12" s="166"/>
      <c r="N12" s="37"/>
    </row>
    <row r="13" spans="2:48" ht="15" customHeight="1">
      <c r="C13" s="183" t="s">
        <v>20</v>
      </c>
      <c r="D13" s="94" t="s">
        <v>11</v>
      </c>
      <c r="E13" s="105">
        <v>124</v>
      </c>
      <c r="F13" s="105">
        <v>480</v>
      </c>
      <c r="G13" s="105">
        <v>292</v>
      </c>
      <c r="H13" s="105">
        <v>378</v>
      </c>
      <c r="I13" s="105">
        <v>328</v>
      </c>
      <c r="J13" s="105">
        <v>321</v>
      </c>
      <c r="K13" s="166"/>
      <c r="L13" s="166"/>
      <c r="M13" s="166"/>
    </row>
    <row r="14" spans="2:48">
      <c r="C14" s="183"/>
      <c r="D14" s="94" t="s">
        <v>12</v>
      </c>
      <c r="E14" s="104">
        <v>0</v>
      </c>
      <c r="F14" s="104">
        <v>0</v>
      </c>
      <c r="G14" s="105">
        <v>0</v>
      </c>
      <c r="H14" s="105">
        <v>2</v>
      </c>
      <c r="I14" s="105">
        <v>4</v>
      </c>
      <c r="J14" s="105">
        <v>0</v>
      </c>
      <c r="K14" s="166"/>
      <c r="L14" s="166"/>
      <c r="M14" s="166"/>
    </row>
    <row r="15" spans="2:48">
      <c r="C15" s="183"/>
      <c r="D15" s="94" t="s">
        <v>13</v>
      </c>
      <c r="E15" s="104">
        <v>227</v>
      </c>
      <c r="F15" s="104">
        <v>1756</v>
      </c>
      <c r="G15" s="105">
        <v>951</v>
      </c>
      <c r="H15" s="105">
        <v>640</v>
      </c>
      <c r="I15" s="105">
        <v>586</v>
      </c>
      <c r="J15" s="105">
        <v>634</v>
      </c>
      <c r="K15" s="166"/>
      <c r="L15" s="166"/>
      <c r="M15" s="166"/>
    </row>
    <row r="16" spans="2:48">
      <c r="C16" s="183"/>
      <c r="D16" s="94" t="s">
        <v>14</v>
      </c>
      <c r="E16" s="104">
        <v>3</v>
      </c>
      <c r="F16" s="104">
        <v>38</v>
      </c>
      <c r="G16" s="105">
        <v>0</v>
      </c>
      <c r="H16" s="105">
        <v>6</v>
      </c>
      <c r="I16" s="105">
        <v>14</v>
      </c>
      <c r="J16" s="105">
        <v>1</v>
      </c>
      <c r="K16" s="166"/>
      <c r="L16" s="166"/>
      <c r="M16" s="166"/>
    </row>
    <row r="17" spans="2:36">
      <c r="C17" s="183"/>
      <c r="D17" s="94" t="s">
        <v>59</v>
      </c>
      <c r="E17" s="123">
        <v>503</v>
      </c>
      <c r="F17" s="123">
        <v>940</v>
      </c>
      <c r="G17" s="123">
        <v>1255</v>
      </c>
      <c r="H17" s="123">
        <v>2243</v>
      </c>
      <c r="I17" s="123">
        <v>717</v>
      </c>
      <c r="J17" s="123">
        <v>604</v>
      </c>
      <c r="K17" s="166"/>
      <c r="L17" s="166"/>
      <c r="M17" s="166"/>
    </row>
    <row r="18" spans="2:36">
      <c r="E18" s="64"/>
      <c r="F18" s="64"/>
      <c r="G18" s="64"/>
      <c r="H18" s="64"/>
      <c r="I18" s="64"/>
      <c r="J18" s="64"/>
      <c r="K18" s="64"/>
      <c r="L18" s="64"/>
      <c r="M18" s="37"/>
      <c r="Q18" s="37"/>
      <c r="U18" s="37"/>
      <c r="X18" s="37"/>
      <c r="Y18" s="37"/>
      <c r="AC18" s="37"/>
      <c r="AD18" s="69"/>
      <c r="AE18" s="69"/>
      <c r="AF18" s="60"/>
      <c r="AG18" s="60"/>
      <c r="AH18" s="60"/>
      <c r="AI18" s="60"/>
      <c r="AJ18" s="60"/>
    </row>
    <row r="19" spans="2:36">
      <c r="C19" s="9" t="s">
        <v>230</v>
      </c>
      <c r="AD19" s="56"/>
      <c r="AE19" s="56"/>
      <c r="AF19" s="60"/>
      <c r="AG19" s="60"/>
      <c r="AH19" s="60"/>
      <c r="AI19" s="60"/>
      <c r="AJ19" s="60"/>
    </row>
    <row r="20" spans="2:36">
      <c r="N20" s="9"/>
      <c r="AD20" s="56"/>
      <c r="AE20" s="56"/>
      <c r="AF20" s="60"/>
      <c r="AG20" s="60"/>
      <c r="AH20" s="60"/>
      <c r="AI20" s="60"/>
      <c r="AJ20" s="60"/>
    </row>
    <row r="21" spans="2:36" s="27" customFormat="1"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AF21" s="60"/>
      <c r="AG21" s="60"/>
      <c r="AH21" s="60"/>
      <c r="AI21" s="60"/>
      <c r="AJ21" s="60"/>
    </row>
    <row r="22" spans="2:36" s="27" customFormat="1">
      <c r="E22" s="27">
        <v>2019</v>
      </c>
      <c r="F22" s="27">
        <v>2020</v>
      </c>
      <c r="G22" s="27">
        <v>2021</v>
      </c>
      <c r="H22" s="27">
        <v>2022</v>
      </c>
      <c r="I22" s="27">
        <v>2023</v>
      </c>
      <c r="J22" s="27">
        <v>2024</v>
      </c>
      <c r="AG22" s="60"/>
      <c r="AH22" s="60"/>
    </row>
    <row r="23" spans="2:36" s="26" customFormat="1">
      <c r="B23" s="27"/>
      <c r="C23" s="27"/>
      <c r="D23" s="27" t="s">
        <v>11</v>
      </c>
      <c r="E23" s="64">
        <f t="shared" ref="E23:F27" si="0">E8</f>
        <v>6237</v>
      </c>
      <c r="F23" s="64">
        <f t="shared" si="0"/>
        <v>2541</v>
      </c>
      <c r="G23" s="64">
        <f t="shared" ref="G23:I23" si="1">G8</f>
        <v>2225</v>
      </c>
      <c r="H23" s="64">
        <f t="shared" si="1"/>
        <v>4406</v>
      </c>
      <c r="I23" s="64">
        <f t="shared" si="1"/>
        <v>6487</v>
      </c>
      <c r="J23" s="64">
        <f>SUM(J8:M8)</f>
        <v>4716</v>
      </c>
      <c r="K23" s="27"/>
      <c r="L23" s="27"/>
      <c r="M23" s="27"/>
      <c r="N23" s="27"/>
    </row>
    <row r="24" spans="2:36" s="26" customFormat="1">
      <c r="B24" s="27"/>
      <c r="C24" s="27"/>
      <c r="D24" s="27" t="s">
        <v>12</v>
      </c>
      <c r="E24" s="64">
        <f t="shared" si="0"/>
        <v>54</v>
      </c>
      <c r="F24" s="64">
        <f t="shared" si="0"/>
        <v>13</v>
      </c>
      <c r="G24" s="64">
        <f t="shared" ref="G24:I24" si="2">G9</f>
        <v>34</v>
      </c>
      <c r="H24" s="64">
        <f t="shared" si="2"/>
        <v>754</v>
      </c>
      <c r="I24" s="64">
        <f t="shared" si="2"/>
        <v>578</v>
      </c>
      <c r="J24" s="64">
        <f>SUM(J9:M9)</f>
        <v>895</v>
      </c>
      <c r="K24" s="27"/>
      <c r="L24" s="27"/>
      <c r="M24" s="27"/>
      <c r="N24" s="27"/>
    </row>
    <row r="25" spans="2:36" s="26" customFormat="1">
      <c r="B25" s="27"/>
      <c r="C25" s="27"/>
      <c r="D25" s="27" t="s">
        <v>13</v>
      </c>
      <c r="E25" s="64">
        <f t="shared" si="0"/>
        <v>17229</v>
      </c>
      <c r="F25" s="64">
        <f t="shared" si="0"/>
        <v>6879</v>
      </c>
      <c r="G25" s="64">
        <f t="shared" ref="G25:I25" si="3">G10</f>
        <v>5764</v>
      </c>
      <c r="H25" s="64">
        <f t="shared" si="3"/>
        <v>8948</v>
      </c>
      <c r="I25" s="64">
        <f t="shared" si="3"/>
        <v>10293</v>
      </c>
      <c r="J25" s="64">
        <f>SUM(J10:M10)</f>
        <v>7930</v>
      </c>
      <c r="K25" s="27"/>
      <c r="L25" s="27"/>
      <c r="M25" s="27"/>
      <c r="N25" s="27"/>
    </row>
    <row r="26" spans="2:36" s="26" customFormat="1">
      <c r="B26" s="27"/>
      <c r="C26" s="27"/>
      <c r="D26" s="27" t="s">
        <v>14</v>
      </c>
      <c r="E26" s="64">
        <f t="shared" si="0"/>
        <v>1160</v>
      </c>
      <c r="F26" s="64">
        <f t="shared" si="0"/>
        <v>971</v>
      </c>
      <c r="G26" s="64">
        <f t="shared" ref="G26:I26" si="4">G11</f>
        <v>1071</v>
      </c>
      <c r="H26" s="64">
        <f t="shared" si="4"/>
        <v>1339</v>
      </c>
      <c r="I26" s="64">
        <f t="shared" si="4"/>
        <v>9582</v>
      </c>
      <c r="J26" s="64">
        <f>SUM(J11:M11)</f>
        <v>10592</v>
      </c>
      <c r="K26" s="27"/>
      <c r="L26" s="27"/>
      <c r="M26" s="27"/>
      <c r="N26" s="27"/>
    </row>
    <row r="27" spans="2:36" s="26" customFormat="1">
      <c r="B27" s="27"/>
      <c r="C27" s="27"/>
      <c r="D27" s="27" t="s">
        <v>59</v>
      </c>
      <c r="E27" s="64">
        <f t="shared" si="0"/>
        <v>15088</v>
      </c>
      <c r="F27" s="64">
        <f t="shared" si="0"/>
        <v>4942</v>
      </c>
      <c r="G27" s="64">
        <f t="shared" ref="G27:I27" si="5">G12</f>
        <v>11708</v>
      </c>
      <c r="H27" s="64">
        <f t="shared" si="5"/>
        <v>30300</v>
      </c>
      <c r="I27" s="64">
        <f t="shared" si="5"/>
        <v>52857</v>
      </c>
      <c r="J27" s="64">
        <f>SUM(J12:M12)</f>
        <v>20750</v>
      </c>
      <c r="K27" s="27"/>
      <c r="L27" s="27"/>
      <c r="M27" s="27"/>
      <c r="N27" s="27"/>
    </row>
    <row r="28" spans="2:36" s="26" customFormat="1">
      <c r="B28" s="27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148"/>
      <c r="N28" s="148"/>
    </row>
    <row r="29" spans="2:36" s="26" customFormat="1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P29" s="38"/>
      <c r="Q29" s="38"/>
      <c r="R29" s="38"/>
      <c r="S29" s="38"/>
      <c r="T29" s="38"/>
      <c r="U29" s="38"/>
      <c r="V29" s="41"/>
    </row>
    <row r="30" spans="2:36" s="26" customFormat="1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P30" s="38"/>
      <c r="Q30" s="38"/>
      <c r="R30" s="38"/>
      <c r="S30" s="38"/>
      <c r="T30" s="38"/>
      <c r="U30" s="38"/>
      <c r="V30" s="41"/>
    </row>
    <row r="31" spans="2:36" s="26" customFormat="1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P31" s="38"/>
      <c r="Q31" s="38"/>
      <c r="R31" s="38"/>
      <c r="S31" s="38"/>
      <c r="T31" s="38"/>
      <c r="U31" s="38"/>
      <c r="V31" s="41"/>
    </row>
    <row r="32" spans="2:36" s="26" customFormat="1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P32" s="38"/>
      <c r="Q32" s="38"/>
      <c r="R32" s="38"/>
      <c r="S32" s="38"/>
      <c r="T32" s="38"/>
      <c r="U32" s="38"/>
      <c r="V32" s="41"/>
    </row>
    <row r="33" spans="2:38" s="26" customFormat="1"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P33" s="38"/>
      <c r="Q33" s="38"/>
      <c r="R33" s="38"/>
      <c r="S33" s="38"/>
      <c r="T33" s="38"/>
      <c r="U33" s="38"/>
      <c r="V33" s="41"/>
    </row>
    <row r="34" spans="2:38" s="26" customFormat="1"/>
    <row r="35" spans="2:38" s="26" customFormat="1"/>
    <row r="36" spans="2:38" s="26" customFormat="1"/>
    <row r="37" spans="2:38" s="26" customFormat="1"/>
    <row r="38" spans="2:38" s="26" customFormat="1"/>
    <row r="39" spans="2:38" s="27" customFormat="1"/>
    <row r="40" spans="2:38" s="27" customFormat="1"/>
    <row r="41" spans="2:38" s="27" customFormat="1"/>
    <row r="42" spans="2:38" s="27" customFormat="1"/>
    <row r="43" spans="2:38" s="27" customFormat="1"/>
    <row r="44" spans="2:38">
      <c r="D44" s="37"/>
      <c r="I44" s="37"/>
      <c r="L44" s="37"/>
      <c r="M44" s="37"/>
      <c r="Q44" s="37"/>
      <c r="Z44" s="37"/>
      <c r="AD44" s="37"/>
      <c r="AG44" s="37"/>
      <c r="AH44" s="37"/>
      <c r="AL44" s="37"/>
    </row>
    <row r="45" spans="2:38">
      <c r="D45" s="37"/>
      <c r="I45" s="37"/>
      <c r="M45" s="37"/>
      <c r="Q45" s="37"/>
      <c r="Z45" s="37"/>
      <c r="AD45" s="37"/>
      <c r="AH45" s="37"/>
      <c r="AL45" s="37"/>
    </row>
    <row r="46" spans="2:38">
      <c r="D46" s="37"/>
      <c r="I46" s="37"/>
      <c r="M46" s="37"/>
      <c r="Q46" s="37"/>
      <c r="Z46" s="37"/>
      <c r="AD46" s="37"/>
      <c r="AH46" s="37"/>
      <c r="AL46" s="37"/>
    </row>
  </sheetData>
  <sheetProtection algorithmName="SHA-512" hashValue="yw0h5NHuWxgc79xqzl/FWchARwAyWCtYJFXfo1Elq68wxr3qof39QwLNehTUhAe5HFl7r2enEtdbWgbRrOugmw==" saltValue="onel1MR/Hj+2l1HzvqxNXw==" spinCount="100000" sheet="1" objects="1" scenarios="1" formatCells="0" formatColumns="0" formatRows="0" insertColumns="0" insertRows="0" insertHyperlinks="0" deleteColumns="0" deleteRows="0" sort="0" autoFilter="0" pivotTables="0"/>
  <mergeCells count="11">
    <mergeCell ref="C13:C17"/>
    <mergeCell ref="I6:I7"/>
    <mergeCell ref="H6:H7"/>
    <mergeCell ref="G6:G7"/>
    <mergeCell ref="E6:E7"/>
    <mergeCell ref="F6:F7"/>
    <mergeCell ref="J6:J7"/>
    <mergeCell ref="K6:K7"/>
    <mergeCell ref="L6:L7"/>
    <mergeCell ref="M6:M7"/>
    <mergeCell ref="C8:C12"/>
  </mergeCells>
  <phoneticPr fontId="55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23" max="1048575" man="1"/>
  </colBreaks>
  <ignoredErrors>
    <ignoredError sqref="J23:J27" formulaRange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6BDE6-3455-4C66-B37E-74E0AFC00F19}">
  <dimension ref="A1:AG54"/>
  <sheetViews>
    <sheetView showGridLines="0" topLeftCell="A4" zoomScale="80" zoomScaleNormal="80" workbookViewId="0">
      <selection activeCell="P11" sqref="P11"/>
    </sheetView>
  </sheetViews>
  <sheetFormatPr defaultColWidth="9.140625" defaultRowHeight="15"/>
  <cols>
    <col min="2" max="2" width="11.28515625" bestFit="1" customWidth="1"/>
    <col min="3" max="14" width="12.7109375" customWidth="1"/>
    <col min="15" max="16" width="13.28515625" bestFit="1" customWidth="1"/>
    <col min="17" max="17" width="28.5703125" bestFit="1" customWidth="1"/>
    <col min="18" max="20" width="12.7109375" customWidth="1"/>
  </cols>
  <sheetData>
    <row r="1" spans="1:33">
      <c r="D1" s="28">
        <v>447916</v>
      </c>
      <c r="E1" s="28">
        <v>479887</v>
      </c>
      <c r="F1" s="28">
        <v>671789</v>
      </c>
      <c r="G1" s="28">
        <v>554977</v>
      </c>
      <c r="H1" s="28">
        <v>713565</v>
      </c>
      <c r="I1" s="28">
        <v>731356</v>
      </c>
      <c r="J1" s="28">
        <v>672363</v>
      </c>
      <c r="K1" s="28">
        <v>634697</v>
      </c>
      <c r="L1" s="28">
        <v>582507</v>
      </c>
      <c r="M1" s="28">
        <v>624080</v>
      </c>
      <c r="N1" s="28">
        <v>535147</v>
      </c>
      <c r="O1" s="28"/>
      <c r="T1" s="28"/>
    </row>
    <row r="2" spans="1:33">
      <c r="B2" s="7" t="s">
        <v>3</v>
      </c>
      <c r="D2" s="28">
        <v>658637</v>
      </c>
      <c r="E2" s="28">
        <v>604364</v>
      </c>
      <c r="F2" s="28">
        <v>713107</v>
      </c>
      <c r="G2" s="28">
        <v>723949</v>
      </c>
      <c r="H2" s="28">
        <v>815203.23</v>
      </c>
      <c r="I2" s="28">
        <v>820510</v>
      </c>
      <c r="J2" s="28">
        <v>737535</v>
      </c>
      <c r="K2" s="28">
        <v>677634</v>
      </c>
      <c r="L2" s="28">
        <v>679905</v>
      </c>
      <c r="M2" s="28">
        <v>639040</v>
      </c>
      <c r="N2" s="28">
        <v>559103</v>
      </c>
      <c r="O2" s="28">
        <v>1385809</v>
      </c>
      <c r="Q2" s="23"/>
      <c r="R2" s="28" t="s">
        <v>138</v>
      </c>
      <c r="S2" s="28"/>
      <c r="T2" s="28"/>
    </row>
    <row r="3" spans="1:33">
      <c r="D3" s="28">
        <v>658024</v>
      </c>
      <c r="E3" s="28">
        <v>624416</v>
      </c>
      <c r="F3" s="28">
        <v>707323</v>
      </c>
      <c r="G3" s="28">
        <v>597294</v>
      </c>
      <c r="H3" s="28">
        <v>790250</v>
      </c>
      <c r="I3" s="28">
        <v>747218</v>
      </c>
      <c r="J3" s="28">
        <v>754610</v>
      </c>
      <c r="K3" s="28">
        <v>661267</v>
      </c>
      <c r="L3" s="28">
        <v>729255</v>
      </c>
      <c r="M3" s="28">
        <v>650967</v>
      </c>
      <c r="N3" s="28"/>
      <c r="O3" s="28">
        <v>426707</v>
      </c>
      <c r="P3" s="28"/>
      <c r="Q3" s="23"/>
      <c r="R3" s="28">
        <v>1</v>
      </c>
      <c r="S3" s="28">
        <v>2</v>
      </c>
      <c r="T3" s="28">
        <v>3</v>
      </c>
      <c r="V3" s="106"/>
      <c r="W3" s="106"/>
      <c r="X3" s="106"/>
    </row>
    <row r="4" spans="1:33">
      <c r="B4" s="107" t="s">
        <v>217</v>
      </c>
      <c r="C4" s="107"/>
      <c r="T4" s="60"/>
      <c r="U4" s="60"/>
    </row>
    <row r="5" spans="1:33" ht="15.75" thickBot="1">
      <c r="C5" s="107"/>
      <c r="T5" s="60"/>
      <c r="U5" s="60"/>
      <c r="W5" s="23"/>
      <c r="X5" s="23"/>
      <c r="Y5" s="23"/>
      <c r="Z5" s="23"/>
      <c r="AA5" s="23"/>
      <c r="AB5" s="23"/>
    </row>
    <row r="6" spans="1:33">
      <c r="C6" s="194" t="s">
        <v>22</v>
      </c>
      <c r="D6" s="196" t="s">
        <v>23</v>
      </c>
      <c r="E6" s="196" t="s">
        <v>24</v>
      </c>
      <c r="F6" s="196" t="s">
        <v>25</v>
      </c>
      <c r="G6" s="196" t="s">
        <v>26</v>
      </c>
      <c r="H6" s="196" t="s">
        <v>27</v>
      </c>
      <c r="I6" s="196" t="s">
        <v>28</v>
      </c>
      <c r="J6" s="196" t="s">
        <v>29</v>
      </c>
      <c r="K6" s="196" t="s">
        <v>30</v>
      </c>
      <c r="L6" s="196" t="s">
        <v>31</v>
      </c>
      <c r="M6" s="196" t="s">
        <v>32</v>
      </c>
      <c r="N6" s="192" t="s">
        <v>33</v>
      </c>
      <c r="T6" s="158"/>
      <c r="U6" s="158"/>
    </row>
    <row r="7" spans="1:33" ht="15.75" thickBot="1">
      <c r="C7" s="195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3"/>
      <c r="AB7" s="60"/>
      <c r="AC7" s="60"/>
      <c r="AD7" s="60"/>
      <c r="AE7" s="60"/>
      <c r="AF7" s="60"/>
      <c r="AG7" s="60"/>
    </row>
    <row r="8" spans="1:33">
      <c r="B8" s="116">
        <v>2019</v>
      </c>
      <c r="C8" s="108">
        <v>230211</v>
      </c>
      <c r="D8" s="112">
        <v>208030</v>
      </c>
      <c r="E8" s="110">
        <v>226741</v>
      </c>
      <c r="F8" s="112">
        <v>200239</v>
      </c>
      <c r="G8" s="110">
        <v>276987</v>
      </c>
      <c r="H8" s="112">
        <v>256305</v>
      </c>
      <c r="I8" s="110">
        <v>304939</v>
      </c>
      <c r="J8" s="112">
        <v>255377</v>
      </c>
      <c r="K8" s="110">
        <v>242688</v>
      </c>
      <c r="L8" s="112">
        <v>195261</v>
      </c>
      <c r="M8" s="110">
        <v>174202</v>
      </c>
      <c r="N8" s="114">
        <v>160635</v>
      </c>
      <c r="O8" s="65"/>
      <c r="Q8" s="65"/>
    </row>
    <row r="9" spans="1:33">
      <c r="B9" s="117">
        <v>2020</v>
      </c>
      <c r="C9" s="108">
        <v>251926</v>
      </c>
      <c r="D9" s="112">
        <v>188178</v>
      </c>
      <c r="E9" s="110">
        <v>51361</v>
      </c>
      <c r="F9" s="112">
        <v>9956</v>
      </c>
      <c r="G9" s="110">
        <v>34400</v>
      </c>
      <c r="H9" s="112">
        <v>97418</v>
      </c>
      <c r="I9" s="110">
        <v>147162</v>
      </c>
      <c r="J9" s="112">
        <v>110631</v>
      </c>
      <c r="K9" s="110">
        <v>87947</v>
      </c>
      <c r="L9" s="112">
        <v>36346</v>
      </c>
      <c r="M9" s="110">
        <v>23212</v>
      </c>
      <c r="N9" s="114">
        <v>35834</v>
      </c>
      <c r="O9" s="65"/>
      <c r="Q9" s="65"/>
    </row>
    <row r="10" spans="1:33">
      <c r="B10" s="117">
        <v>2021</v>
      </c>
      <c r="C10" s="108">
        <v>50244</v>
      </c>
      <c r="D10" s="112">
        <v>71497</v>
      </c>
      <c r="E10" s="110">
        <v>78815</v>
      </c>
      <c r="F10" s="112">
        <v>85636</v>
      </c>
      <c r="G10" s="110">
        <v>175258</v>
      </c>
      <c r="H10" s="112">
        <v>241457</v>
      </c>
      <c r="I10" s="110">
        <v>269162</v>
      </c>
      <c r="J10" s="112">
        <v>276141</v>
      </c>
      <c r="K10" s="110">
        <v>173653</v>
      </c>
      <c r="L10" s="112">
        <v>124804</v>
      </c>
      <c r="M10" s="110">
        <v>96447</v>
      </c>
      <c r="N10" s="114">
        <v>81209</v>
      </c>
      <c r="O10" s="65"/>
      <c r="Q10" s="65"/>
    </row>
    <row r="11" spans="1:33">
      <c r="B11" s="117">
        <v>2022</v>
      </c>
      <c r="C11" s="108">
        <v>155431</v>
      </c>
      <c r="D11" s="112">
        <v>162970</v>
      </c>
      <c r="E11" s="110">
        <v>133966</v>
      </c>
      <c r="F11" s="112">
        <v>177370</v>
      </c>
      <c r="G11" s="110">
        <v>267083</v>
      </c>
      <c r="H11" s="112">
        <v>270627</v>
      </c>
      <c r="I11" s="110">
        <v>263086</v>
      </c>
      <c r="J11" s="112">
        <v>253596</v>
      </c>
      <c r="K11" s="110">
        <v>197725</v>
      </c>
      <c r="L11" s="112">
        <v>142297</v>
      </c>
      <c r="M11" s="110">
        <v>130818</v>
      </c>
      <c r="N11" s="114">
        <v>125885</v>
      </c>
      <c r="O11" s="65"/>
      <c r="Q11" s="65"/>
      <c r="T11" s="158"/>
      <c r="U11" s="158"/>
    </row>
    <row r="12" spans="1:33">
      <c r="B12" s="117">
        <v>2023</v>
      </c>
      <c r="C12" s="108">
        <v>261272</v>
      </c>
      <c r="D12" s="112">
        <v>218242</v>
      </c>
      <c r="E12" s="110">
        <v>268188</v>
      </c>
      <c r="F12" s="112">
        <v>210257</v>
      </c>
      <c r="G12" s="110">
        <v>243004</v>
      </c>
      <c r="H12" s="112">
        <v>269763</v>
      </c>
      <c r="I12" s="110">
        <v>285686</v>
      </c>
      <c r="J12" s="112">
        <v>268868</v>
      </c>
      <c r="K12" s="110">
        <v>229126</v>
      </c>
      <c r="L12" s="112">
        <v>168651</v>
      </c>
      <c r="M12" s="110">
        <v>165585</v>
      </c>
      <c r="N12" s="114">
        <v>153528</v>
      </c>
      <c r="O12" s="65"/>
      <c r="Q12" s="65"/>
      <c r="T12" s="158"/>
      <c r="U12" s="158"/>
    </row>
    <row r="13" spans="1:33" ht="15.75" thickBot="1">
      <c r="B13" s="118">
        <v>2024</v>
      </c>
      <c r="C13" s="109">
        <v>309596</v>
      </c>
      <c r="D13" s="113">
        <v>282800</v>
      </c>
      <c r="E13" s="111">
        <v>254013</v>
      </c>
      <c r="F13" s="113">
        <v>253243</v>
      </c>
      <c r="G13" s="111">
        <v>262690</v>
      </c>
      <c r="H13" s="113">
        <v>300130</v>
      </c>
      <c r="I13" s="111">
        <v>333325</v>
      </c>
      <c r="J13" s="113">
        <v>294130</v>
      </c>
      <c r="K13" s="111">
        <v>263113</v>
      </c>
      <c r="L13" s="113">
        <v>225335</v>
      </c>
      <c r="M13" s="111">
        <v>200400</v>
      </c>
      <c r="N13" s="115">
        <v>187840</v>
      </c>
      <c r="O13" s="65"/>
      <c r="P13" s="144"/>
      <c r="Q13" s="65"/>
      <c r="T13" s="158"/>
      <c r="U13" s="158"/>
    </row>
    <row r="14" spans="1:33">
      <c r="P14" s="23"/>
      <c r="T14" s="158"/>
      <c r="U14" s="158"/>
    </row>
    <row r="15" spans="1:33" s="23" customFormat="1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Q15"/>
      <c r="R15"/>
      <c r="S15"/>
      <c r="T15" s="158"/>
      <c r="U15" s="158"/>
      <c r="V15" s="158"/>
      <c r="W15" s="158"/>
      <c r="X15" s="158"/>
      <c r="Y15" s="158"/>
      <c r="Z15" s="158"/>
      <c r="AA15" s="158"/>
    </row>
    <row r="16" spans="1:33" s="23" customFormat="1">
      <c r="B16" s="157" t="s">
        <v>227</v>
      </c>
      <c r="N16" s="157" t="s">
        <v>225</v>
      </c>
      <c r="Q16"/>
      <c r="R16"/>
      <c r="S16"/>
      <c r="T16" s="158"/>
      <c r="U16" s="158"/>
      <c r="V16"/>
      <c r="W16"/>
      <c r="X16"/>
      <c r="Y16"/>
      <c r="Z16"/>
      <c r="AA16"/>
    </row>
    <row r="17" spans="1:33" s="23" customFormat="1">
      <c r="Q17"/>
      <c r="R17"/>
      <c r="S17"/>
      <c r="T17" s="158"/>
      <c r="U17" s="158"/>
      <c r="V17"/>
      <c r="W17"/>
      <c r="X17"/>
      <c r="Y17"/>
      <c r="Z17"/>
      <c r="AA17"/>
    </row>
    <row r="18" spans="1:33" s="23" customFormat="1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Q18"/>
      <c r="R18"/>
      <c r="S18"/>
      <c r="T18" s="158"/>
      <c r="U18" s="158"/>
      <c r="V18"/>
      <c r="W18"/>
      <c r="X18"/>
      <c r="Y18"/>
      <c r="Z18"/>
      <c r="AA18"/>
    </row>
    <row r="19" spans="1:33" s="23" customForma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Q19"/>
      <c r="R19"/>
      <c r="S19"/>
      <c r="T19" s="158"/>
      <c r="U19" s="158"/>
      <c r="V19" s="158"/>
      <c r="W19" s="158"/>
      <c r="X19" s="158"/>
      <c r="Y19" s="158"/>
      <c r="Z19" s="158"/>
      <c r="AA19" s="158"/>
    </row>
    <row r="20" spans="1:33" s="23" customFormat="1">
      <c r="A20" s="159"/>
      <c r="B20" s="159"/>
      <c r="C20" s="159"/>
      <c r="D20" s="159"/>
      <c r="E20" s="159"/>
      <c r="F20" s="159"/>
      <c r="G20" s="159"/>
      <c r="H20" s="159"/>
      <c r="I20" s="159"/>
      <c r="J20" s="159"/>
      <c r="K20" s="159"/>
      <c r="L20" s="159"/>
      <c r="M20" s="159"/>
      <c r="N20"/>
      <c r="Q20"/>
      <c r="R20"/>
      <c r="S20"/>
      <c r="T20" s="158"/>
      <c r="U20" s="158"/>
      <c r="V20"/>
      <c r="W20"/>
      <c r="X20"/>
      <c r="Y20"/>
      <c r="Z20"/>
      <c r="AA20"/>
    </row>
    <row r="21" spans="1:33" s="23" customFormat="1">
      <c r="A21" s="159"/>
      <c r="B21" s="159"/>
      <c r="C21" s="159"/>
      <c r="D21" s="159"/>
      <c r="E21" s="159"/>
      <c r="F21" s="159"/>
      <c r="G21" s="159"/>
      <c r="H21" s="159"/>
      <c r="I21" s="159"/>
      <c r="J21" s="159"/>
      <c r="K21" s="159"/>
      <c r="L21" s="159"/>
      <c r="M21" s="159"/>
      <c r="N21" s="159"/>
      <c r="Q21"/>
      <c r="R21"/>
      <c r="S21"/>
      <c r="T21" s="158"/>
      <c r="U21" s="158"/>
      <c r="V21"/>
      <c r="W21"/>
      <c r="X21"/>
      <c r="Y21"/>
      <c r="Z21"/>
      <c r="AA21"/>
      <c r="AB21" s="60"/>
      <c r="AC21" s="60"/>
      <c r="AD21" s="60"/>
      <c r="AE21" s="60"/>
      <c r="AF21" s="60"/>
      <c r="AG21" s="60"/>
    </row>
    <row r="22" spans="1:33" s="23" customFormat="1">
      <c r="A22" s="159"/>
      <c r="B22" s="159"/>
      <c r="C22" s="159"/>
      <c r="D22" s="159"/>
      <c r="E22" s="159"/>
      <c r="F22" s="159"/>
      <c r="G22" s="159"/>
      <c r="H22" s="159"/>
      <c r="I22" s="159"/>
      <c r="J22" s="159"/>
      <c r="K22" s="159"/>
      <c r="L22" s="159"/>
      <c r="M22" s="159"/>
      <c r="N22" s="159"/>
      <c r="P22" s="87"/>
      <c r="Q22" s="159"/>
      <c r="R22" s="159"/>
      <c r="S22" s="159"/>
      <c r="T22" s="160"/>
      <c r="U22" s="160"/>
      <c r="V22" s="159"/>
      <c r="W22" s="159"/>
      <c r="X22" s="159"/>
      <c r="Y22" s="159"/>
      <c r="Z22" s="159"/>
      <c r="AA22" s="159"/>
    </row>
    <row r="23" spans="1:33" s="28" customFormat="1">
      <c r="A23" s="159"/>
      <c r="B23" s="159"/>
      <c r="C23" s="159"/>
      <c r="D23" s="159"/>
      <c r="E23" s="159"/>
      <c r="F23" s="159"/>
      <c r="G23" s="159"/>
      <c r="H23" s="159"/>
      <c r="I23" s="159"/>
      <c r="J23" s="159"/>
      <c r="K23" s="159"/>
      <c r="L23" s="159"/>
      <c r="M23" s="168"/>
      <c r="N23" s="159"/>
      <c r="P23" s="68"/>
      <c r="Q23" s="68"/>
      <c r="R23" s="68"/>
      <c r="S23" s="68"/>
      <c r="T23" s="161"/>
      <c r="U23" s="161"/>
      <c r="V23" s="68"/>
      <c r="W23" s="68"/>
      <c r="X23" s="68"/>
      <c r="Y23" s="68"/>
      <c r="Z23" s="68"/>
      <c r="AA23" s="68"/>
    </row>
    <row r="24" spans="1:33" s="68" customFormat="1">
      <c r="B24" s="169" t="s">
        <v>22</v>
      </c>
      <c r="C24" s="169" t="s">
        <v>23</v>
      </c>
      <c r="D24" s="169" t="s">
        <v>24</v>
      </c>
      <c r="E24" s="169" t="s">
        <v>25</v>
      </c>
      <c r="F24" s="169" t="s">
        <v>26</v>
      </c>
      <c r="G24" s="169" t="s">
        <v>27</v>
      </c>
      <c r="H24" s="169" t="s">
        <v>28</v>
      </c>
      <c r="I24" s="169" t="s">
        <v>29</v>
      </c>
      <c r="J24" s="169" t="s">
        <v>30</v>
      </c>
      <c r="K24" s="169" t="s">
        <v>31</v>
      </c>
      <c r="L24" s="169" t="s">
        <v>32</v>
      </c>
      <c r="M24" s="170" t="s">
        <v>33</v>
      </c>
      <c r="N24"/>
      <c r="O24" s="28"/>
      <c r="P24" s="28"/>
      <c r="Q24" s="28"/>
      <c r="R24" s="28"/>
      <c r="S24" s="28"/>
      <c r="T24" s="61"/>
      <c r="U24" s="61"/>
      <c r="V24" s="28"/>
      <c r="W24" s="28"/>
      <c r="X24" s="28"/>
      <c r="Y24" s="28"/>
      <c r="Z24" s="28"/>
      <c r="AA24" s="28"/>
      <c r="AB24" s="28"/>
      <c r="AC24" s="28"/>
      <c r="AD24" s="28"/>
    </row>
    <row r="25" spans="1:33" s="68" customFormat="1">
      <c r="A25" s="171">
        <v>2019</v>
      </c>
      <c r="B25" s="172">
        <f t="shared" ref="B25:B30" si="0">C8</f>
        <v>230211</v>
      </c>
      <c r="C25" s="172">
        <f t="shared" ref="C25" si="1">D8</f>
        <v>208030</v>
      </c>
      <c r="D25" s="172">
        <f t="shared" ref="D25" si="2">E8</f>
        <v>226741</v>
      </c>
      <c r="E25" s="172">
        <f t="shared" ref="E25" si="3">F8</f>
        <v>200239</v>
      </c>
      <c r="F25" s="172">
        <f t="shared" ref="F25" si="4">G8</f>
        <v>276987</v>
      </c>
      <c r="G25" s="172">
        <f t="shared" ref="G25" si="5">H8</f>
        <v>256305</v>
      </c>
      <c r="H25" s="172">
        <f t="shared" ref="H25" si="6">I8</f>
        <v>304939</v>
      </c>
      <c r="I25" s="172">
        <f t="shared" ref="I25" si="7">J8</f>
        <v>255377</v>
      </c>
      <c r="J25" s="172">
        <f t="shared" ref="J25" si="8">K8</f>
        <v>242688</v>
      </c>
      <c r="K25" s="172">
        <f t="shared" ref="K25" si="9">L8</f>
        <v>195261</v>
      </c>
      <c r="L25" s="172">
        <f t="shared" ref="L25" si="10">M8</f>
        <v>174202</v>
      </c>
      <c r="M25" s="172">
        <f t="shared" ref="M25" si="11">N8</f>
        <v>160635</v>
      </c>
      <c r="N25" s="167"/>
      <c r="O25" s="28"/>
      <c r="P25" s="28"/>
      <c r="Q25" s="28"/>
      <c r="R25" s="28"/>
      <c r="S25" s="28"/>
      <c r="T25" s="61"/>
      <c r="U25" s="61"/>
      <c r="V25" s="28"/>
      <c r="W25" s="28"/>
      <c r="X25" s="28"/>
      <c r="Y25" s="28"/>
      <c r="Z25" s="28"/>
      <c r="AA25" s="28"/>
      <c r="AB25" s="28"/>
      <c r="AC25" s="28"/>
      <c r="AD25" s="28"/>
    </row>
    <row r="26" spans="1:33" s="68" customFormat="1">
      <c r="A26" s="171">
        <v>2020</v>
      </c>
      <c r="B26" s="172">
        <f t="shared" si="0"/>
        <v>251926</v>
      </c>
      <c r="C26" s="172">
        <f t="shared" ref="C26" si="12">D9</f>
        <v>188178</v>
      </c>
      <c r="D26" s="172">
        <f t="shared" ref="D26" si="13">E9</f>
        <v>51361</v>
      </c>
      <c r="E26" s="172">
        <f t="shared" ref="E26" si="14">F9</f>
        <v>9956</v>
      </c>
      <c r="F26" s="172">
        <f t="shared" ref="F26" si="15">G9</f>
        <v>34400</v>
      </c>
      <c r="G26" s="172">
        <f t="shared" ref="G26" si="16">H9</f>
        <v>97418</v>
      </c>
      <c r="H26" s="172">
        <f t="shared" ref="H26" si="17">I9</f>
        <v>147162</v>
      </c>
      <c r="I26" s="172">
        <f t="shared" ref="I26" si="18">J9</f>
        <v>110631</v>
      </c>
      <c r="J26" s="172">
        <f t="shared" ref="J26" si="19">K9</f>
        <v>87947</v>
      </c>
      <c r="K26" s="172">
        <f t="shared" ref="K26" si="20">L9</f>
        <v>36346</v>
      </c>
      <c r="L26" s="172">
        <f t="shared" ref="L26" si="21">M9</f>
        <v>23212</v>
      </c>
      <c r="M26" s="172">
        <f t="shared" ref="M26" si="22">N9</f>
        <v>35834</v>
      </c>
      <c r="N26" s="167"/>
      <c r="O26" s="28"/>
      <c r="P26" s="28"/>
      <c r="Q26" s="28"/>
      <c r="R26" s="28"/>
      <c r="S26" s="28"/>
      <c r="T26" s="61"/>
      <c r="U26" s="61"/>
      <c r="V26" s="28"/>
      <c r="W26" s="28"/>
      <c r="X26" s="28"/>
      <c r="Y26" s="28"/>
      <c r="Z26" s="28"/>
      <c r="AA26" s="28"/>
      <c r="AB26" s="28"/>
      <c r="AC26" s="28"/>
      <c r="AD26" s="28"/>
    </row>
    <row r="27" spans="1:33" s="68" customFormat="1">
      <c r="A27" s="171">
        <v>2021</v>
      </c>
      <c r="B27" s="172">
        <f t="shared" si="0"/>
        <v>50244</v>
      </c>
      <c r="C27" s="172">
        <f t="shared" ref="C27:M27" si="23">D10</f>
        <v>71497</v>
      </c>
      <c r="D27" s="172">
        <f t="shared" si="23"/>
        <v>78815</v>
      </c>
      <c r="E27" s="172">
        <f t="shared" si="23"/>
        <v>85636</v>
      </c>
      <c r="F27" s="172">
        <f t="shared" si="23"/>
        <v>175258</v>
      </c>
      <c r="G27" s="172">
        <f t="shared" si="23"/>
        <v>241457</v>
      </c>
      <c r="H27" s="172">
        <f t="shared" si="23"/>
        <v>269162</v>
      </c>
      <c r="I27" s="172">
        <f t="shared" si="23"/>
        <v>276141</v>
      </c>
      <c r="J27" s="172">
        <f t="shared" si="23"/>
        <v>173653</v>
      </c>
      <c r="K27" s="172">
        <f t="shared" si="23"/>
        <v>124804</v>
      </c>
      <c r="L27" s="172">
        <f t="shared" si="23"/>
        <v>96447</v>
      </c>
      <c r="M27" s="172">
        <f t="shared" si="23"/>
        <v>81209</v>
      </c>
      <c r="N27" s="167"/>
      <c r="O27" s="28"/>
      <c r="P27" s="28"/>
      <c r="Q27" s="28"/>
      <c r="R27" s="28"/>
      <c r="S27" s="28"/>
      <c r="T27" s="61"/>
      <c r="U27" s="61"/>
      <c r="V27" s="28"/>
      <c r="W27" s="28"/>
      <c r="X27" s="28"/>
      <c r="Y27" s="28"/>
      <c r="Z27" s="28"/>
      <c r="AA27" s="28"/>
      <c r="AB27" s="28"/>
      <c r="AC27" s="28"/>
      <c r="AD27" s="28"/>
    </row>
    <row r="28" spans="1:33" s="68" customFormat="1">
      <c r="A28" s="171">
        <v>2022</v>
      </c>
      <c r="B28" s="172">
        <f t="shared" si="0"/>
        <v>155431</v>
      </c>
      <c r="C28" s="172">
        <f t="shared" ref="C28:M28" si="24">D11</f>
        <v>162970</v>
      </c>
      <c r="D28" s="172">
        <f t="shared" si="24"/>
        <v>133966</v>
      </c>
      <c r="E28" s="172">
        <f t="shared" si="24"/>
        <v>177370</v>
      </c>
      <c r="F28" s="172">
        <f t="shared" si="24"/>
        <v>267083</v>
      </c>
      <c r="G28" s="172">
        <f t="shared" si="24"/>
        <v>270627</v>
      </c>
      <c r="H28" s="172">
        <f t="shared" si="24"/>
        <v>263086</v>
      </c>
      <c r="I28" s="172">
        <f t="shared" si="24"/>
        <v>253596</v>
      </c>
      <c r="J28" s="172">
        <f t="shared" si="24"/>
        <v>197725</v>
      </c>
      <c r="K28" s="172">
        <f t="shared" si="24"/>
        <v>142297</v>
      </c>
      <c r="L28" s="172">
        <f t="shared" si="24"/>
        <v>130818</v>
      </c>
      <c r="M28" s="172">
        <f t="shared" si="24"/>
        <v>125885</v>
      </c>
      <c r="N28" s="167"/>
      <c r="O28" s="28"/>
      <c r="P28" s="28"/>
      <c r="Q28" s="28"/>
      <c r="R28" s="28"/>
      <c r="S28" s="28"/>
      <c r="T28" s="61"/>
      <c r="U28" s="61"/>
      <c r="V28" s="28"/>
      <c r="W28" s="28"/>
      <c r="X28" s="28"/>
      <c r="Y28" s="28"/>
      <c r="Z28" s="28"/>
      <c r="AA28" s="28"/>
      <c r="AB28" s="28"/>
      <c r="AC28" s="28"/>
      <c r="AD28" s="28"/>
    </row>
    <row r="29" spans="1:33" s="68" customFormat="1" ht="14.25" customHeight="1">
      <c r="A29" s="171">
        <v>2023</v>
      </c>
      <c r="B29" s="172">
        <f t="shared" si="0"/>
        <v>261272</v>
      </c>
      <c r="C29" s="172">
        <f t="shared" ref="C29:M29" si="25">D12</f>
        <v>218242</v>
      </c>
      <c r="D29" s="172">
        <f t="shared" si="25"/>
        <v>268188</v>
      </c>
      <c r="E29" s="172">
        <f t="shared" si="25"/>
        <v>210257</v>
      </c>
      <c r="F29" s="172">
        <f t="shared" si="25"/>
        <v>243004</v>
      </c>
      <c r="G29" s="172">
        <f t="shared" si="25"/>
        <v>269763</v>
      </c>
      <c r="H29" s="172">
        <f t="shared" si="25"/>
        <v>285686</v>
      </c>
      <c r="I29" s="172">
        <f t="shared" si="25"/>
        <v>268868</v>
      </c>
      <c r="J29" s="172">
        <f t="shared" si="25"/>
        <v>229126</v>
      </c>
      <c r="K29" s="172">
        <f t="shared" si="25"/>
        <v>168651</v>
      </c>
      <c r="L29" s="172">
        <f t="shared" si="25"/>
        <v>165585</v>
      </c>
      <c r="M29" s="172">
        <f t="shared" si="25"/>
        <v>153528</v>
      </c>
      <c r="N29" s="144"/>
      <c r="O29" s="28"/>
      <c r="P29" s="28"/>
      <c r="Q29" s="28"/>
      <c r="R29" s="28"/>
      <c r="S29" s="28"/>
      <c r="T29" s="61"/>
      <c r="U29" s="61"/>
      <c r="V29" s="28"/>
      <c r="W29" s="28"/>
      <c r="X29" s="28"/>
      <c r="Y29" s="28"/>
      <c r="Z29" s="28"/>
      <c r="AA29" s="28"/>
      <c r="AB29" s="28"/>
      <c r="AC29" s="28"/>
      <c r="AD29" s="28"/>
    </row>
    <row r="30" spans="1:33" s="68" customFormat="1" ht="14.25" customHeight="1">
      <c r="A30" s="171">
        <v>2024</v>
      </c>
      <c r="B30" s="172">
        <f t="shared" si="0"/>
        <v>309596</v>
      </c>
      <c r="C30" s="172">
        <f t="shared" ref="C30:M30" si="26">D13</f>
        <v>282800</v>
      </c>
      <c r="D30" s="172">
        <f t="shared" si="26"/>
        <v>254013</v>
      </c>
      <c r="E30" s="172">
        <f t="shared" si="26"/>
        <v>253243</v>
      </c>
      <c r="F30" s="172">
        <f t="shared" si="26"/>
        <v>262690</v>
      </c>
      <c r="G30" s="172">
        <f t="shared" si="26"/>
        <v>300130</v>
      </c>
      <c r="H30" s="172">
        <f t="shared" si="26"/>
        <v>333325</v>
      </c>
      <c r="I30" s="172">
        <f t="shared" si="26"/>
        <v>294130</v>
      </c>
      <c r="J30" s="172">
        <f t="shared" si="26"/>
        <v>263113</v>
      </c>
      <c r="K30" s="172">
        <f t="shared" si="26"/>
        <v>225335</v>
      </c>
      <c r="L30" s="172">
        <f t="shared" si="26"/>
        <v>200400</v>
      </c>
      <c r="M30" s="172">
        <f t="shared" si="26"/>
        <v>187840</v>
      </c>
      <c r="N30" s="144"/>
      <c r="O30" s="28"/>
      <c r="P30" s="28"/>
      <c r="Q30" s="28"/>
      <c r="R30" s="28"/>
      <c r="S30" s="28"/>
      <c r="T30" s="61"/>
      <c r="U30" s="61"/>
      <c r="V30" s="28"/>
      <c r="W30" s="28"/>
      <c r="X30" s="28"/>
      <c r="Y30" s="28"/>
      <c r="Z30" s="28"/>
      <c r="AA30" s="28"/>
      <c r="AB30" s="28"/>
      <c r="AC30" s="28"/>
      <c r="AD30" s="28"/>
    </row>
    <row r="31" spans="1:33" s="68" customFormat="1">
      <c r="A31" s="171">
        <v>2019</v>
      </c>
      <c r="B31" s="68">
        <v>663065</v>
      </c>
      <c r="C31" s="68">
        <v>628069</v>
      </c>
      <c r="D31" s="68">
        <v>711671</v>
      </c>
      <c r="E31" s="68">
        <v>603696</v>
      </c>
      <c r="F31" s="68">
        <v>806561</v>
      </c>
      <c r="G31" s="68">
        <v>762640</v>
      </c>
      <c r="H31" s="68">
        <v>766934</v>
      </c>
      <c r="I31" s="68">
        <v>679210</v>
      </c>
      <c r="J31" s="68">
        <v>750453</v>
      </c>
      <c r="K31" s="68">
        <v>674411</v>
      </c>
      <c r="L31" s="68">
        <v>547474</v>
      </c>
      <c r="M31" s="68">
        <v>476496</v>
      </c>
      <c r="N31" s="144"/>
      <c r="O31" s="28"/>
      <c r="P31" s="28"/>
      <c r="Q31" s="28"/>
      <c r="R31" s="28"/>
      <c r="S31" s="28"/>
      <c r="T31" s="61"/>
      <c r="U31" s="61"/>
      <c r="V31" s="28"/>
      <c r="W31" s="28"/>
      <c r="X31" s="28"/>
      <c r="Y31" s="28"/>
      <c r="Z31" s="28"/>
      <c r="AA31" s="28"/>
      <c r="AB31" s="28"/>
      <c r="AC31" s="28"/>
      <c r="AD31" s="28"/>
    </row>
    <row r="32" spans="1:33" s="68" customFormat="1">
      <c r="A32" s="171">
        <v>2020</v>
      </c>
      <c r="B32" s="68">
        <v>686147</v>
      </c>
      <c r="C32" s="68">
        <v>537658</v>
      </c>
      <c r="D32" s="68">
        <v>136355</v>
      </c>
      <c r="E32" s="68">
        <v>22549</v>
      </c>
      <c r="F32" s="68">
        <v>88522</v>
      </c>
      <c r="G32" s="68">
        <v>215583</v>
      </c>
      <c r="H32" s="68">
        <v>351887</v>
      </c>
      <c r="I32" s="68">
        <v>276927</v>
      </c>
      <c r="J32" s="68">
        <v>235677</v>
      </c>
      <c r="K32" s="68">
        <v>96620</v>
      </c>
      <c r="L32" s="68">
        <v>56653</v>
      </c>
      <c r="M32" s="68">
        <v>80531</v>
      </c>
      <c r="N32" s="144"/>
      <c r="O32" s="28"/>
      <c r="P32" s="28"/>
      <c r="Q32" s="28"/>
      <c r="R32" s="28"/>
      <c r="S32" s="28"/>
      <c r="T32" s="61"/>
      <c r="U32" s="61"/>
      <c r="V32" s="28"/>
      <c r="W32" s="28"/>
      <c r="X32" s="28"/>
      <c r="Y32" s="28"/>
      <c r="Z32" s="28"/>
      <c r="AA32" s="28"/>
      <c r="AB32" s="28"/>
      <c r="AC32" s="28"/>
      <c r="AD32" s="28"/>
    </row>
    <row r="33" spans="1:30" s="68" customFormat="1">
      <c r="A33" s="171">
        <v>2021</v>
      </c>
      <c r="B33" s="68">
        <v>104446</v>
      </c>
      <c r="C33" s="68">
        <v>146343</v>
      </c>
      <c r="D33" s="68">
        <v>153062</v>
      </c>
      <c r="E33" s="68">
        <v>176289</v>
      </c>
      <c r="F33" s="68">
        <v>411107</v>
      </c>
      <c r="G33" s="68">
        <v>620808</v>
      </c>
      <c r="H33" s="68">
        <v>669693</v>
      </c>
      <c r="I33" s="68">
        <v>711405</v>
      </c>
      <c r="J33" s="68">
        <v>554838</v>
      </c>
      <c r="K33" s="68">
        <v>472692</v>
      </c>
      <c r="L33" s="68">
        <v>308424</v>
      </c>
      <c r="M33" s="68">
        <v>222121</v>
      </c>
      <c r="N33" s="144"/>
      <c r="O33" s="28"/>
      <c r="P33" s="28"/>
      <c r="Q33" s="28"/>
      <c r="R33" s="28"/>
      <c r="S33" s="28"/>
      <c r="T33" s="61"/>
      <c r="U33" s="61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s="68" customFormat="1">
      <c r="A34" s="171">
        <v>2022</v>
      </c>
      <c r="B34" s="68">
        <v>379869</v>
      </c>
      <c r="C34" s="68">
        <v>400495</v>
      </c>
      <c r="D34" s="68">
        <v>377146</v>
      </c>
      <c r="E34" s="68">
        <v>551381</v>
      </c>
      <c r="F34" s="68">
        <v>837063</v>
      </c>
      <c r="G34" s="68">
        <v>818102</v>
      </c>
      <c r="H34" s="68">
        <v>659869</v>
      </c>
      <c r="I34" s="68">
        <v>657648</v>
      </c>
      <c r="J34" s="68">
        <v>622540</v>
      </c>
      <c r="K34" s="68">
        <v>506869</v>
      </c>
      <c r="L34" s="68">
        <v>417652</v>
      </c>
      <c r="M34" s="68">
        <v>357632</v>
      </c>
      <c r="N34" s="167"/>
      <c r="O34" s="152"/>
      <c r="P34" s="28"/>
      <c r="Q34" s="28"/>
      <c r="R34" s="28"/>
      <c r="S34" s="28"/>
      <c r="T34" s="61"/>
      <c r="U34" s="61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s="68" customFormat="1">
      <c r="A35" s="171">
        <v>2023</v>
      </c>
      <c r="B35" s="68">
        <v>683393</v>
      </c>
      <c r="C35" s="68">
        <v>585193</v>
      </c>
      <c r="D35" s="68">
        <v>770153</v>
      </c>
      <c r="E35" s="68">
        <v>619339</v>
      </c>
      <c r="F35" s="68">
        <v>781741</v>
      </c>
      <c r="G35" s="68">
        <v>822706</v>
      </c>
      <c r="H35" s="68">
        <v>740473</v>
      </c>
      <c r="I35" s="68">
        <v>712409</v>
      </c>
      <c r="J35" s="68">
        <v>698605</v>
      </c>
      <c r="K35" s="68">
        <v>562224</v>
      </c>
      <c r="L35" s="68">
        <v>504091</v>
      </c>
      <c r="M35" s="68">
        <v>439832</v>
      </c>
      <c r="N35"/>
      <c r="O35" s="28"/>
      <c r="P35" s="28"/>
      <c r="Q35" s="28"/>
      <c r="R35" s="28"/>
      <c r="S35" s="28"/>
      <c r="T35" s="61"/>
      <c r="U35" s="61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s="68" customFormat="1">
      <c r="A36" s="173">
        <v>2024</v>
      </c>
      <c r="B36" s="68">
        <v>823867</v>
      </c>
      <c r="C36" s="68">
        <v>768687</v>
      </c>
      <c r="D36" s="68">
        <v>719374</v>
      </c>
      <c r="E36" s="68">
        <v>732027</v>
      </c>
      <c r="F36" s="68">
        <v>827340</v>
      </c>
      <c r="G36" s="68">
        <v>904997</v>
      </c>
      <c r="H36" s="161">
        <v>869527</v>
      </c>
      <c r="I36" s="161">
        <v>785158</v>
      </c>
      <c r="J36" s="161">
        <v>790120</v>
      </c>
      <c r="K36" s="161">
        <v>744167</v>
      </c>
      <c r="L36" s="161">
        <v>585302</v>
      </c>
      <c r="M36" s="161">
        <v>536790</v>
      </c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s="68" customFormat="1">
      <c r="A37" s="171"/>
      <c r="B37" s="169" t="s">
        <v>22</v>
      </c>
      <c r="C37" s="169" t="s">
        <v>23</v>
      </c>
      <c r="D37" s="169" t="s">
        <v>24</v>
      </c>
      <c r="E37" s="169" t="s">
        <v>25</v>
      </c>
      <c r="F37" s="169" t="s">
        <v>26</v>
      </c>
      <c r="G37" s="169" t="s">
        <v>27</v>
      </c>
      <c r="H37" s="169" t="s">
        <v>28</v>
      </c>
      <c r="I37" s="169" t="s">
        <v>29</v>
      </c>
      <c r="J37" s="169" t="s">
        <v>30</v>
      </c>
      <c r="K37" s="169" t="s">
        <v>31</v>
      </c>
      <c r="L37" s="169" t="s">
        <v>32</v>
      </c>
      <c r="M37" s="170" t="s">
        <v>33</v>
      </c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s="68" customFormat="1">
      <c r="A38" s="171">
        <v>2019</v>
      </c>
      <c r="B38" s="174">
        <f t="shared" ref="B38:M38" si="27">B31/B25</f>
        <v>2.8802489889709877</v>
      </c>
      <c r="C38" s="174">
        <f t="shared" si="27"/>
        <v>3.0191270489833197</v>
      </c>
      <c r="D38" s="174">
        <f t="shared" si="27"/>
        <v>3.1386956924420373</v>
      </c>
      <c r="E38" s="174">
        <f t="shared" si="27"/>
        <v>3.0148772217200444</v>
      </c>
      <c r="F38" s="174">
        <f t="shared" si="27"/>
        <v>2.9119092231765391</v>
      </c>
      <c r="G38" s="174">
        <f t="shared" si="27"/>
        <v>2.9755174499131893</v>
      </c>
      <c r="H38" s="174">
        <f t="shared" si="27"/>
        <v>2.5150407130606447</v>
      </c>
      <c r="I38" s="174">
        <f t="shared" si="27"/>
        <v>2.6596365373545776</v>
      </c>
      <c r="J38" s="174">
        <f t="shared" si="27"/>
        <v>3.0922542523734178</v>
      </c>
      <c r="K38" s="174">
        <f t="shared" si="27"/>
        <v>3.45389504304495</v>
      </c>
      <c r="L38" s="174">
        <f t="shared" si="27"/>
        <v>3.1427538145371465</v>
      </c>
      <c r="M38" s="174">
        <f t="shared" si="27"/>
        <v>2.966327388178168</v>
      </c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s="68" customFormat="1">
      <c r="A39" s="171">
        <v>2020</v>
      </c>
      <c r="B39" s="174">
        <f t="shared" ref="B39:M39" si="28">B32/B26</f>
        <v>2.723605344426538</v>
      </c>
      <c r="C39" s="174">
        <f t="shared" si="28"/>
        <v>2.8571777784863266</v>
      </c>
      <c r="D39" s="174">
        <f t="shared" si="28"/>
        <v>2.6548353809310568</v>
      </c>
      <c r="E39" s="174">
        <f t="shared" si="28"/>
        <v>2.2648654077942947</v>
      </c>
      <c r="F39" s="174">
        <f t="shared" si="28"/>
        <v>2.573313953488372</v>
      </c>
      <c r="G39" s="174">
        <f t="shared" si="28"/>
        <v>2.2129688558582603</v>
      </c>
      <c r="H39" s="174">
        <f t="shared" si="28"/>
        <v>2.3911539663771899</v>
      </c>
      <c r="I39" s="174">
        <f t="shared" si="28"/>
        <v>2.5031591506901321</v>
      </c>
      <c r="J39" s="174">
        <f t="shared" si="28"/>
        <v>2.6797616746449564</v>
      </c>
      <c r="K39" s="174">
        <f t="shared" si="28"/>
        <v>2.6583392945578606</v>
      </c>
      <c r="L39" s="174">
        <f t="shared" si="28"/>
        <v>2.4406772359124589</v>
      </c>
      <c r="M39" s="174">
        <f t="shared" si="28"/>
        <v>2.2473349333035664</v>
      </c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s="28" customFormat="1">
      <c r="A40" s="171">
        <v>2021</v>
      </c>
      <c r="B40" s="174">
        <f t="shared" ref="B40:M40" si="29">B33/B27</f>
        <v>2.0787755751930579</v>
      </c>
      <c r="C40" s="174">
        <f t="shared" si="29"/>
        <v>2.0468411262010995</v>
      </c>
      <c r="D40" s="174">
        <f t="shared" si="29"/>
        <v>1.9420414895641693</v>
      </c>
      <c r="E40" s="174">
        <f t="shared" si="29"/>
        <v>2.0585851744593398</v>
      </c>
      <c r="F40" s="174">
        <f t="shared" si="29"/>
        <v>2.3457245888918052</v>
      </c>
      <c r="G40" s="174">
        <f t="shared" si="29"/>
        <v>2.5710913330323826</v>
      </c>
      <c r="H40" s="174">
        <f t="shared" si="29"/>
        <v>2.488066666171302</v>
      </c>
      <c r="I40" s="174">
        <f t="shared" si="29"/>
        <v>2.576238226123611</v>
      </c>
      <c r="J40" s="174">
        <f t="shared" si="29"/>
        <v>3.195095967245023</v>
      </c>
      <c r="K40" s="174">
        <f t="shared" si="29"/>
        <v>3.7874747604243453</v>
      </c>
      <c r="L40" s="174">
        <f t="shared" si="29"/>
        <v>3.1978599645401102</v>
      </c>
      <c r="M40" s="174">
        <f t="shared" si="29"/>
        <v>2.7351771355391645</v>
      </c>
      <c r="N40" s="68"/>
    </row>
    <row r="41" spans="1:30" s="28" customFormat="1">
      <c r="A41" s="171">
        <v>2022</v>
      </c>
      <c r="B41" s="174">
        <f t="shared" ref="B41:M41" si="30">B34/B28</f>
        <v>2.4439719232328172</v>
      </c>
      <c r="C41" s="174">
        <f t="shared" si="30"/>
        <v>2.4574768362275266</v>
      </c>
      <c r="D41" s="174">
        <f t="shared" si="30"/>
        <v>2.8152367018497229</v>
      </c>
      <c r="E41" s="174">
        <f t="shared" si="30"/>
        <v>3.1086485876980325</v>
      </c>
      <c r="F41" s="174">
        <f t="shared" si="30"/>
        <v>3.1340931470741307</v>
      </c>
      <c r="G41" s="174">
        <f t="shared" si="30"/>
        <v>3.0229873589848757</v>
      </c>
      <c r="H41" s="174">
        <f t="shared" si="30"/>
        <v>2.5081874368077357</v>
      </c>
      <c r="I41" s="174">
        <f t="shared" si="30"/>
        <v>2.5932901149860408</v>
      </c>
      <c r="J41" s="174">
        <f t="shared" si="30"/>
        <v>3.1485143507396636</v>
      </c>
      <c r="K41" s="174">
        <f t="shared" si="30"/>
        <v>3.5620497972550371</v>
      </c>
      <c r="L41" s="174">
        <f t="shared" si="30"/>
        <v>3.1926187527710255</v>
      </c>
      <c r="M41" s="174">
        <f t="shared" si="30"/>
        <v>2.8409421297215713</v>
      </c>
      <c r="N41" s="68"/>
    </row>
    <row r="42" spans="1:30" s="28" customFormat="1">
      <c r="A42" s="171">
        <v>2023</v>
      </c>
      <c r="B42" s="174">
        <f t="shared" ref="B42:M42" si="31">B35/B29</f>
        <v>2.6156381089439358</v>
      </c>
      <c r="C42" s="174">
        <f t="shared" si="31"/>
        <v>2.681394965222093</v>
      </c>
      <c r="D42" s="174">
        <f t="shared" si="31"/>
        <v>2.8716907542470209</v>
      </c>
      <c r="E42" s="174">
        <f t="shared" si="31"/>
        <v>2.9456284451885075</v>
      </c>
      <c r="F42" s="174">
        <f t="shared" si="31"/>
        <v>3.2169881977251404</v>
      </c>
      <c r="G42" s="174">
        <f t="shared" si="31"/>
        <v>3.0497362499675642</v>
      </c>
      <c r="H42" s="174">
        <f t="shared" si="31"/>
        <v>2.5919120992978306</v>
      </c>
      <c r="I42" s="174">
        <f t="shared" si="31"/>
        <v>2.649660800095214</v>
      </c>
      <c r="J42" s="174">
        <f t="shared" si="31"/>
        <v>3.0489992405925124</v>
      </c>
      <c r="K42" s="174">
        <f t="shared" si="31"/>
        <v>3.3336535211768683</v>
      </c>
      <c r="L42" s="174">
        <f t="shared" si="31"/>
        <v>3.0443035299091101</v>
      </c>
      <c r="M42" s="174">
        <f t="shared" si="31"/>
        <v>2.8648324735553126</v>
      </c>
      <c r="N42" s="68"/>
    </row>
    <row r="43" spans="1:30" s="28" customFormat="1">
      <c r="A43" s="171">
        <v>2024</v>
      </c>
      <c r="B43" s="174">
        <f t="shared" ref="B43:L43" si="32">B36/B30</f>
        <v>2.6611035026292331</v>
      </c>
      <c r="C43" s="174">
        <f t="shared" si="32"/>
        <v>2.7181294200848658</v>
      </c>
      <c r="D43" s="174">
        <f t="shared" si="32"/>
        <v>2.8320361556298299</v>
      </c>
      <c r="E43" s="174">
        <f t="shared" si="32"/>
        <v>2.8906109941834521</v>
      </c>
      <c r="F43" s="174">
        <f t="shared" si="32"/>
        <v>3.1494917964140243</v>
      </c>
      <c r="G43" s="174">
        <f t="shared" si="32"/>
        <v>3.0153500149935026</v>
      </c>
      <c r="H43" s="174">
        <f t="shared" si="32"/>
        <v>2.608646216155404</v>
      </c>
      <c r="I43" s="174">
        <f t="shared" si="32"/>
        <v>2.6694250841464657</v>
      </c>
      <c r="J43" s="174">
        <f t="shared" si="32"/>
        <v>3.0029683063930706</v>
      </c>
      <c r="K43" s="174">
        <f t="shared" si="32"/>
        <v>3.3024918454745156</v>
      </c>
      <c r="L43" s="174">
        <f t="shared" si="32"/>
        <v>2.9206686626746508</v>
      </c>
      <c r="M43" s="174">
        <f>M36/M30</f>
        <v>2.8576980408858601</v>
      </c>
      <c r="N43" s="68"/>
    </row>
    <row r="44" spans="1:30" s="23" customFormat="1">
      <c r="A44" s="68"/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87"/>
    </row>
    <row r="45" spans="1:30" s="23" customFormat="1">
      <c r="A45" s="87"/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</row>
    <row r="46" spans="1:30" s="23" customFormat="1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</row>
    <row r="47" spans="1:30" s="23" customFormat="1">
      <c r="A47" s="68"/>
      <c r="B47" s="68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159"/>
      <c r="O47"/>
    </row>
    <row r="48" spans="1:30" s="23" customFormat="1">
      <c r="A48" s="68"/>
      <c r="B48" s="68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159"/>
      <c r="O48"/>
    </row>
    <row r="49" spans="1:27" s="23" customFormat="1">
      <c r="A49" s="87"/>
      <c r="B49" s="87"/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159"/>
      <c r="O49"/>
    </row>
    <row r="50" spans="1:27" s="23" customFormat="1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V50"/>
      <c r="W50"/>
      <c r="X50"/>
      <c r="Y50"/>
      <c r="Z50"/>
      <c r="AA50"/>
    </row>
    <row r="51" spans="1:27" s="23" customFormat="1">
      <c r="V51"/>
      <c r="W51"/>
      <c r="X51"/>
      <c r="Y51"/>
      <c r="Z51"/>
      <c r="AA51"/>
    </row>
    <row r="52" spans="1:27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</row>
    <row r="53" spans="1:27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</row>
    <row r="54" spans="1:27">
      <c r="B54" s="163"/>
      <c r="C54" s="163"/>
      <c r="D54" s="163"/>
      <c r="E54" s="163"/>
      <c r="F54" s="163"/>
      <c r="G54" s="163"/>
      <c r="H54" s="163"/>
      <c r="I54" s="163"/>
      <c r="J54" s="163"/>
      <c r="K54" s="163"/>
      <c r="L54" s="163"/>
      <c r="M54" s="163"/>
    </row>
  </sheetData>
  <sheetProtection algorithmName="SHA-512" hashValue="U8VLIDS4u9lrVD0oLaYEHLIATf7/GP7UkCdtWB7X6hYVDJEDcR7gav/ND0LgrrLQkFB1vfm3sB7V43ASz0LsdA==" saltValue="Kam8CQ7+I8cbQP64ky2MqA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D7CA8CF5-1F90-4F67-A7C6-9C35A51F1773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ignoredErrors>
    <ignoredError sqref="E43:F43 G43:L43" evalError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Q77"/>
  <sheetViews>
    <sheetView showGridLines="0" topLeftCell="A42" zoomScale="85" zoomScaleNormal="85" workbookViewId="0">
      <selection activeCell="V24" sqref="V24"/>
    </sheetView>
  </sheetViews>
  <sheetFormatPr defaultRowHeight="15"/>
  <cols>
    <col min="2" max="2" width="6.85546875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3</v>
      </c>
    </row>
    <row r="4" spans="2:17">
      <c r="B4" s="18" t="s">
        <v>218</v>
      </c>
    </row>
    <row r="5" spans="2:17">
      <c r="C5" s="18"/>
    </row>
    <row r="6" spans="2:17" ht="15" customHeight="1">
      <c r="B6" s="217" t="s">
        <v>79</v>
      </c>
      <c r="C6" s="219" t="s">
        <v>15</v>
      </c>
      <c r="D6" s="220"/>
      <c r="E6" s="221"/>
      <c r="F6" s="219" t="s">
        <v>16</v>
      </c>
      <c r="G6" s="220"/>
      <c r="H6" s="221"/>
      <c r="I6" s="225" t="s">
        <v>17</v>
      </c>
      <c r="J6" s="226"/>
      <c r="K6" s="227"/>
      <c r="L6" s="219" t="s">
        <v>18</v>
      </c>
      <c r="M6" s="220"/>
      <c r="N6" s="221"/>
      <c r="O6" s="219" t="s">
        <v>19</v>
      </c>
      <c r="P6" s="220"/>
      <c r="Q6" s="264"/>
    </row>
    <row r="7" spans="2:17">
      <c r="B7" s="218"/>
      <c r="C7" s="222"/>
      <c r="D7" s="223"/>
      <c r="E7" s="224"/>
      <c r="F7" s="222"/>
      <c r="G7" s="223"/>
      <c r="H7" s="224"/>
      <c r="I7" s="228"/>
      <c r="J7" s="229"/>
      <c r="K7" s="230"/>
      <c r="L7" s="222"/>
      <c r="M7" s="223"/>
      <c r="N7" s="224"/>
      <c r="O7" s="222"/>
      <c r="P7" s="223"/>
      <c r="Q7" s="265"/>
    </row>
    <row r="8" spans="2:17" ht="15.75" customHeight="1">
      <c r="B8" s="124" t="s">
        <v>80</v>
      </c>
      <c r="C8" s="243" t="s">
        <v>82</v>
      </c>
      <c r="D8" s="202"/>
      <c r="E8" s="203"/>
      <c r="F8" s="237">
        <v>8234</v>
      </c>
      <c r="G8" s="234"/>
      <c r="H8" s="235"/>
      <c r="I8" s="252" t="s">
        <v>40</v>
      </c>
      <c r="J8" s="202"/>
      <c r="K8" s="203"/>
      <c r="L8" s="253" t="s">
        <v>47</v>
      </c>
      <c r="M8" s="209"/>
      <c r="N8" s="210"/>
      <c r="O8" s="252" t="s">
        <v>41</v>
      </c>
      <c r="P8" s="202"/>
      <c r="Q8" s="203"/>
    </row>
    <row r="9" spans="2:17" ht="15" customHeight="1">
      <c r="B9" s="124" t="s">
        <v>81</v>
      </c>
      <c r="C9" s="243" t="s">
        <v>83</v>
      </c>
      <c r="D9" s="202"/>
      <c r="E9" s="203"/>
      <c r="F9" s="237">
        <v>4566</v>
      </c>
      <c r="G9" s="234"/>
      <c r="H9" s="235"/>
      <c r="I9" s="252" t="s">
        <v>42</v>
      </c>
      <c r="J9" s="202"/>
      <c r="K9" s="203"/>
      <c r="L9" s="253" t="s">
        <v>48</v>
      </c>
      <c r="M9" s="209"/>
      <c r="N9" s="210"/>
      <c r="O9" s="252" t="s">
        <v>41</v>
      </c>
      <c r="P9" s="202"/>
      <c r="Q9" s="203"/>
    </row>
    <row r="10" spans="2:17">
      <c r="C10" s="9"/>
    </row>
    <row r="11" spans="2:17" ht="15" customHeight="1">
      <c r="B11" s="9" t="s">
        <v>219</v>
      </c>
    </row>
    <row r="12" spans="2:17">
      <c r="C12" s="9"/>
    </row>
    <row r="13" spans="2:17" ht="15" customHeight="1">
      <c r="B13" s="217" t="s">
        <v>79</v>
      </c>
      <c r="C13" s="219" t="s">
        <v>15</v>
      </c>
      <c r="D13" s="220"/>
      <c r="E13" s="221"/>
      <c r="F13" s="219" t="s">
        <v>16</v>
      </c>
      <c r="G13" s="220"/>
      <c r="H13" s="221"/>
      <c r="I13" s="225" t="s">
        <v>207</v>
      </c>
      <c r="J13" s="226"/>
      <c r="K13" s="227"/>
      <c r="L13" s="219" t="s">
        <v>18</v>
      </c>
      <c r="M13" s="220"/>
      <c r="N13" s="221"/>
      <c r="O13" s="219" t="s">
        <v>19</v>
      </c>
      <c r="P13" s="220"/>
      <c r="Q13" s="264"/>
    </row>
    <row r="14" spans="2:17" ht="15" customHeight="1">
      <c r="B14" s="218"/>
      <c r="C14" s="222"/>
      <c r="D14" s="223"/>
      <c r="E14" s="224"/>
      <c r="F14" s="222"/>
      <c r="G14" s="223"/>
      <c r="H14" s="224"/>
      <c r="I14" s="228"/>
      <c r="J14" s="229"/>
      <c r="K14" s="230"/>
      <c r="L14" s="222"/>
      <c r="M14" s="223"/>
      <c r="N14" s="224"/>
      <c r="O14" s="222"/>
      <c r="P14" s="223"/>
      <c r="Q14" s="265"/>
    </row>
    <row r="15" spans="2:17" ht="15" customHeight="1">
      <c r="B15" s="124" t="s">
        <v>80</v>
      </c>
      <c r="C15" s="243" t="s">
        <v>84</v>
      </c>
      <c r="D15" s="202"/>
      <c r="E15" s="203"/>
      <c r="F15" s="237">
        <v>6934</v>
      </c>
      <c r="G15" s="234"/>
      <c r="H15" s="235"/>
      <c r="I15" s="252" t="s">
        <v>39</v>
      </c>
      <c r="J15" s="202"/>
      <c r="K15" s="203"/>
      <c r="L15" s="253" t="s">
        <v>47</v>
      </c>
      <c r="M15" s="209"/>
      <c r="N15" s="210"/>
      <c r="O15" s="252" t="s">
        <v>36</v>
      </c>
      <c r="P15" s="202"/>
      <c r="Q15" s="203"/>
    </row>
    <row r="16" spans="2:17" ht="15" customHeight="1">
      <c r="B16" s="124" t="s">
        <v>81</v>
      </c>
      <c r="C16" s="243" t="s">
        <v>85</v>
      </c>
      <c r="D16" s="260"/>
      <c r="E16" s="261"/>
      <c r="F16" s="237">
        <v>4281</v>
      </c>
      <c r="G16" s="234"/>
      <c r="H16" s="235"/>
      <c r="I16" s="252" t="s">
        <v>34</v>
      </c>
      <c r="J16" s="202"/>
      <c r="K16" s="203"/>
      <c r="L16" s="253" t="s">
        <v>49</v>
      </c>
      <c r="M16" s="262"/>
      <c r="N16" s="263"/>
      <c r="O16" s="252" t="s">
        <v>37</v>
      </c>
      <c r="P16" s="202"/>
      <c r="Q16" s="203"/>
    </row>
    <row r="17" spans="2:17" ht="15" customHeight="1">
      <c r="B17" s="124" t="s">
        <v>88</v>
      </c>
      <c r="C17" s="243" t="s">
        <v>86</v>
      </c>
      <c r="D17" s="202"/>
      <c r="E17" s="203"/>
      <c r="F17" s="237">
        <v>266</v>
      </c>
      <c r="G17" s="234"/>
      <c r="H17" s="235"/>
      <c r="I17" s="252" t="s">
        <v>35</v>
      </c>
      <c r="J17" s="202"/>
      <c r="K17" s="203"/>
      <c r="L17" s="253" t="s">
        <v>50</v>
      </c>
      <c r="M17" s="209"/>
      <c r="N17" s="210"/>
      <c r="O17" s="252" t="s">
        <v>38</v>
      </c>
      <c r="P17" s="202"/>
      <c r="Q17" s="203"/>
    </row>
    <row r="18" spans="2:17" ht="15" customHeight="1">
      <c r="B18" s="124" t="s">
        <v>89</v>
      </c>
      <c r="C18" s="243" t="s">
        <v>87</v>
      </c>
      <c r="D18" s="202"/>
      <c r="E18" s="203"/>
      <c r="F18" s="237">
        <v>7334</v>
      </c>
      <c r="G18" s="234"/>
      <c r="H18" s="235"/>
      <c r="I18" s="254" t="s">
        <v>66</v>
      </c>
      <c r="J18" s="202"/>
      <c r="K18" s="203"/>
      <c r="L18" s="253" t="s">
        <v>67</v>
      </c>
      <c r="M18" s="209"/>
      <c r="N18" s="210"/>
      <c r="O18" s="255" t="s">
        <v>68</v>
      </c>
      <c r="P18" s="256"/>
      <c r="Q18" s="257"/>
    </row>
    <row r="20" spans="2:17">
      <c r="B20" s="9" t="s">
        <v>220</v>
      </c>
    </row>
    <row r="22" spans="2:17">
      <c r="B22" s="217" t="s">
        <v>79</v>
      </c>
      <c r="C22" s="219" t="s">
        <v>15</v>
      </c>
      <c r="D22" s="220"/>
      <c r="E22" s="221"/>
      <c r="F22" s="219" t="s">
        <v>16</v>
      </c>
      <c r="G22" s="220"/>
      <c r="H22" s="221"/>
      <c r="I22" s="225" t="s">
        <v>17</v>
      </c>
      <c r="J22" s="226"/>
      <c r="K22" s="227"/>
      <c r="L22" s="219" t="s">
        <v>18</v>
      </c>
      <c r="M22" s="220"/>
      <c r="N22" s="221"/>
      <c r="O22" s="219" t="s">
        <v>19</v>
      </c>
      <c r="P22" s="220"/>
      <c r="Q22" s="221"/>
    </row>
    <row r="23" spans="2:17">
      <c r="B23" s="218"/>
      <c r="C23" s="222"/>
      <c r="D23" s="223"/>
      <c r="E23" s="224"/>
      <c r="F23" s="222"/>
      <c r="G23" s="223"/>
      <c r="H23" s="224"/>
      <c r="I23" s="228"/>
      <c r="J23" s="229"/>
      <c r="K23" s="230"/>
      <c r="L23" s="222"/>
      <c r="M23" s="223"/>
      <c r="N23" s="224"/>
      <c r="O23" s="222"/>
      <c r="P23" s="223"/>
      <c r="Q23" s="224"/>
    </row>
    <row r="24" spans="2:17">
      <c r="B24" s="124" t="s">
        <v>80</v>
      </c>
      <c r="C24" s="258" t="s">
        <v>123</v>
      </c>
      <c r="D24" s="202"/>
      <c r="E24" s="203"/>
      <c r="F24" s="233">
        <v>4642</v>
      </c>
      <c r="G24" s="234"/>
      <c r="H24" s="235"/>
      <c r="I24" s="258" t="s">
        <v>124</v>
      </c>
      <c r="J24" s="202"/>
      <c r="K24" s="203"/>
      <c r="L24" s="259" t="s">
        <v>117</v>
      </c>
      <c r="M24" s="209"/>
      <c r="N24" s="210"/>
      <c r="O24" s="247" t="s">
        <v>95</v>
      </c>
      <c r="P24" s="199"/>
      <c r="Q24" s="200"/>
    </row>
    <row r="25" spans="2:17" ht="15" customHeight="1">
      <c r="B25" s="124" t="s">
        <v>81</v>
      </c>
      <c r="C25" s="243" t="s">
        <v>90</v>
      </c>
      <c r="D25" s="202"/>
      <c r="E25" s="203"/>
      <c r="F25" s="237">
        <v>186</v>
      </c>
      <c r="G25" s="234"/>
      <c r="H25" s="235"/>
      <c r="I25" s="243" t="s">
        <v>97</v>
      </c>
      <c r="J25" s="202"/>
      <c r="K25" s="203"/>
      <c r="L25" s="244" t="s">
        <v>93</v>
      </c>
      <c r="M25" s="209"/>
      <c r="N25" s="210"/>
      <c r="O25" s="245" t="s">
        <v>95</v>
      </c>
      <c r="P25" s="241"/>
      <c r="Q25" s="242"/>
    </row>
    <row r="26" spans="2:17">
      <c r="B26" s="124" t="s">
        <v>88</v>
      </c>
      <c r="C26" s="243" t="s">
        <v>91</v>
      </c>
      <c r="D26" s="260"/>
      <c r="E26" s="261"/>
      <c r="F26" s="237">
        <v>3134</v>
      </c>
      <c r="G26" s="234"/>
      <c r="H26" s="235"/>
      <c r="I26" s="243" t="s">
        <v>98</v>
      </c>
      <c r="J26" s="202"/>
      <c r="K26" s="203"/>
      <c r="L26" s="244" t="s">
        <v>48</v>
      </c>
      <c r="M26" s="262"/>
      <c r="N26" s="263"/>
      <c r="O26" s="245" t="s">
        <v>95</v>
      </c>
      <c r="P26" s="241"/>
      <c r="Q26" s="242"/>
    </row>
    <row r="27" spans="2:17" ht="15" customHeight="1">
      <c r="B27" s="125" t="s">
        <v>89</v>
      </c>
      <c r="C27" s="243" t="s">
        <v>92</v>
      </c>
      <c r="D27" s="202"/>
      <c r="E27" s="203"/>
      <c r="F27" s="237">
        <v>4687</v>
      </c>
      <c r="G27" s="234"/>
      <c r="H27" s="235"/>
      <c r="I27" s="243" t="s">
        <v>99</v>
      </c>
      <c r="J27" s="202"/>
      <c r="K27" s="203"/>
      <c r="L27" s="244" t="s">
        <v>94</v>
      </c>
      <c r="M27" s="209"/>
      <c r="N27" s="210"/>
      <c r="O27" s="245" t="s">
        <v>96</v>
      </c>
      <c r="P27" s="241"/>
      <c r="Q27" s="242"/>
    </row>
    <row r="28" spans="2:17">
      <c r="B28" s="124" t="s">
        <v>105</v>
      </c>
      <c r="C28" s="250" t="s">
        <v>101</v>
      </c>
      <c r="D28" s="202"/>
      <c r="E28" s="203"/>
      <c r="F28" s="237">
        <v>5653</v>
      </c>
      <c r="G28" s="234"/>
      <c r="H28" s="235"/>
      <c r="I28" s="250" t="s">
        <v>102</v>
      </c>
      <c r="J28" s="202"/>
      <c r="K28" s="203"/>
      <c r="L28" s="246" t="s">
        <v>47</v>
      </c>
      <c r="M28" s="209"/>
      <c r="N28" s="210"/>
      <c r="O28" s="251" t="s">
        <v>103</v>
      </c>
      <c r="P28" s="241"/>
      <c r="Q28" s="242"/>
    </row>
    <row r="29" spans="2:17">
      <c r="B29" s="125" t="s">
        <v>106</v>
      </c>
      <c r="C29" s="243" t="s">
        <v>109</v>
      </c>
      <c r="D29" s="202"/>
      <c r="E29" s="203"/>
      <c r="F29" s="237">
        <v>1299</v>
      </c>
      <c r="G29" s="234"/>
      <c r="H29" s="235"/>
      <c r="I29" s="248" t="s">
        <v>118</v>
      </c>
      <c r="J29" s="202"/>
      <c r="K29" s="203"/>
      <c r="L29" s="244" t="s">
        <v>50</v>
      </c>
      <c r="M29" s="209"/>
      <c r="N29" s="210"/>
      <c r="O29" s="249" t="s">
        <v>113</v>
      </c>
      <c r="P29" s="241"/>
      <c r="Q29" s="242"/>
    </row>
    <row r="30" spans="2:17">
      <c r="B30" s="124" t="s">
        <v>107</v>
      </c>
      <c r="C30" s="250" t="s">
        <v>110</v>
      </c>
      <c r="D30" s="202"/>
      <c r="E30" s="203"/>
      <c r="F30" s="237">
        <v>4439</v>
      </c>
      <c r="G30" s="234"/>
      <c r="H30" s="235"/>
      <c r="I30" s="248" t="s">
        <v>119</v>
      </c>
      <c r="J30" s="202"/>
      <c r="K30" s="203"/>
      <c r="L30" s="246" t="s">
        <v>117</v>
      </c>
      <c r="M30" s="209"/>
      <c r="N30" s="210"/>
      <c r="O30" s="249" t="s">
        <v>113</v>
      </c>
      <c r="P30" s="241"/>
      <c r="Q30" s="242"/>
    </row>
    <row r="31" spans="2:17">
      <c r="B31" s="125" t="s">
        <v>108</v>
      </c>
      <c r="C31" s="243" t="s">
        <v>111</v>
      </c>
      <c r="D31" s="202"/>
      <c r="E31" s="203"/>
      <c r="F31" s="237">
        <v>22710</v>
      </c>
      <c r="G31" s="234"/>
      <c r="H31" s="235"/>
      <c r="I31" s="248" t="s">
        <v>120</v>
      </c>
      <c r="J31" s="202"/>
      <c r="K31" s="203"/>
      <c r="L31" s="244" t="s">
        <v>116</v>
      </c>
      <c r="M31" s="209"/>
      <c r="N31" s="210"/>
      <c r="O31" s="249" t="s">
        <v>113</v>
      </c>
      <c r="P31" s="241"/>
      <c r="Q31" s="242"/>
    </row>
    <row r="32" spans="2:17">
      <c r="B32" s="125" t="s">
        <v>122</v>
      </c>
      <c r="C32" s="250" t="s">
        <v>112</v>
      </c>
      <c r="D32" s="202"/>
      <c r="E32" s="203"/>
      <c r="F32" s="237">
        <v>617</v>
      </c>
      <c r="G32" s="234"/>
      <c r="H32" s="235"/>
      <c r="I32" s="248" t="s">
        <v>121</v>
      </c>
      <c r="J32" s="202"/>
      <c r="K32" s="203"/>
      <c r="L32" s="246" t="s">
        <v>115</v>
      </c>
      <c r="M32" s="209"/>
      <c r="N32" s="210"/>
      <c r="O32" s="249" t="s">
        <v>114</v>
      </c>
      <c r="P32" s="241"/>
      <c r="Q32" s="242"/>
    </row>
    <row r="33" spans="2:17">
      <c r="B33" s="126" t="s">
        <v>125</v>
      </c>
      <c r="C33" s="250" t="s">
        <v>126</v>
      </c>
      <c r="D33" s="202"/>
      <c r="E33" s="203"/>
      <c r="F33" s="237">
        <v>24547</v>
      </c>
      <c r="G33" s="234"/>
      <c r="H33" s="235"/>
      <c r="I33" s="258" t="s">
        <v>120</v>
      </c>
      <c r="J33" s="202"/>
      <c r="K33" s="203"/>
      <c r="L33" s="246" t="s">
        <v>93</v>
      </c>
      <c r="M33" s="209"/>
      <c r="N33" s="210"/>
      <c r="O33" s="247" t="s">
        <v>127</v>
      </c>
      <c r="P33" s="241"/>
      <c r="Q33" s="242"/>
    </row>
    <row r="34" spans="2:17">
      <c r="B34" s="127" t="s">
        <v>129</v>
      </c>
      <c r="C34" s="238" t="s">
        <v>130</v>
      </c>
      <c r="D34" s="202"/>
      <c r="E34" s="203"/>
      <c r="F34" s="237">
        <v>5783</v>
      </c>
      <c r="G34" s="234"/>
      <c r="H34" s="235"/>
      <c r="I34" s="238" t="s">
        <v>131</v>
      </c>
      <c r="J34" s="202"/>
      <c r="K34" s="203"/>
      <c r="L34" s="239" t="s">
        <v>47</v>
      </c>
      <c r="M34" s="209"/>
      <c r="N34" s="210"/>
      <c r="O34" s="240" t="s">
        <v>132</v>
      </c>
      <c r="P34" s="241"/>
      <c r="Q34" s="242"/>
    </row>
    <row r="36" spans="2:17">
      <c r="B36" s="9" t="s">
        <v>221</v>
      </c>
    </row>
    <row r="38" spans="2:17">
      <c r="B38" s="217" t="s">
        <v>79</v>
      </c>
      <c r="C38" s="219" t="s">
        <v>15</v>
      </c>
      <c r="D38" s="220"/>
      <c r="E38" s="221"/>
      <c r="F38" s="219" t="s">
        <v>16</v>
      </c>
      <c r="G38" s="220"/>
      <c r="H38" s="221"/>
      <c r="I38" s="225" t="s">
        <v>17</v>
      </c>
      <c r="J38" s="226"/>
      <c r="K38" s="227"/>
      <c r="L38" s="219" t="s">
        <v>18</v>
      </c>
      <c r="M38" s="220"/>
      <c r="N38" s="221"/>
      <c r="O38" s="219" t="s">
        <v>19</v>
      </c>
      <c r="P38" s="220"/>
      <c r="Q38" s="221"/>
    </row>
    <row r="39" spans="2:17">
      <c r="B39" s="218"/>
      <c r="C39" s="222"/>
      <c r="D39" s="223"/>
      <c r="E39" s="224"/>
      <c r="F39" s="222"/>
      <c r="G39" s="223"/>
      <c r="H39" s="224"/>
      <c r="I39" s="228"/>
      <c r="J39" s="229"/>
      <c r="K39" s="230"/>
      <c r="L39" s="222"/>
      <c r="M39" s="223"/>
      <c r="N39" s="224"/>
      <c r="O39" s="222"/>
      <c r="P39" s="223"/>
      <c r="Q39" s="224"/>
    </row>
    <row r="40" spans="2:17">
      <c r="B40" s="124" t="s">
        <v>80</v>
      </c>
      <c r="C40" s="270" t="s">
        <v>133</v>
      </c>
      <c r="D40" s="202"/>
      <c r="E40" s="203"/>
      <c r="F40" s="233">
        <v>10570</v>
      </c>
      <c r="G40" s="234"/>
      <c r="H40" s="235"/>
      <c r="I40" s="270" t="s">
        <v>135</v>
      </c>
      <c r="J40" s="202"/>
      <c r="K40" s="203"/>
      <c r="L40" s="271" t="s">
        <v>115</v>
      </c>
      <c r="M40" s="209"/>
      <c r="N40" s="210"/>
      <c r="O40" s="272" t="s">
        <v>134</v>
      </c>
      <c r="P40" s="199"/>
      <c r="Q40" s="200"/>
    </row>
    <row r="41" spans="2:17">
      <c r="B41" s="124" t="s">
        <v>81</v>
      </c>
      <c r="C41" s="232" t="s">
        <v>139</v>
      </c>
      <c r="D41" s="202"/>
      <c r="E41" s="203"/>
      <c r="F41" s="233">
        <v>10089</v>
      </c>
      <c r="G41" s="234"/>
      <c r="H41" s="235"/>
      <c r="I41" s="232" t="s">
        <v>144</v>
      </c>
      <c r="J41" s="202"/>
      <c r="K41" s="203"/>
      <c r="L41" s="271" t="s">
        <v>115</v>
      </c>
      <c r="M41" s="209"/>
      <c r="N41" s="210"/>
      <c r="O41" s="231" t="s">
        <v>140</v>
      </c>
      <c r="P41" s="199"/>
      <c r="Q41" s="200"/>
    </row>
    <row r="42" spans="2:17" ht="15" customHeight="1">
      <c r="B42" s="124" t="s">
        <v>88</v>
      </c>
      <c r="C42" s="232" t="s">
        <v>141</v>
      </c>
      <c r="D42" s="202"/>
      <c r="E42" s="203"/>
      <c r="F42" s="233">
        <v>3707</v>
      </c>
      <c r="G42" s="234"/>
      <c r="H42" s="235"/>
      <c r="I42" s="232" t="s">
        <v>145</v>
      </c>
      <c r="J42" s="202"/>
      <c r="K42" s="203"/>
      <c r="L42" s="236" t="s">
        <v>48</v>
      </c>
      <c r="M42" s="209"/>
      <c r="N42" s="210"/>
      <c r="O42" s="231" t="s">
        <v>140</v>
      </c>
      <c r="P42" s="199"/>
      <c r="Q42" s="200"/>
    </row>
    <row r="43" spans="2:17">
      <c r="B43" s="124" t="s">
        <v>89</v>
      </c>
      <c r="C43" s="232" t="s">
        <v>142</v>
      </c>
      <c r="D43" s="202"/>
      <c r="E43" s="203"/>
      <c r="F43" s="233">
        <v>173</v>
      </c>
      <c r="G43" s="234"/>
      <c r="H43" s="235"/>
      <c r="I43" s="232" t="s">
        <v>120</v>
      </c>
      <c r="J43" s="202"/>
      <c r="K43" s="203"/>
      <c r="L43" s="236" t="s">
        <v>50</v>
      </c>
      <c r="M43" s="209"/>
      <c r="N43" s="210"/>
      <c r="O43" s="231" t="s">
        <v>143</v>
      </c>
      <c r="P43" s="199"/>
      <c r="Q43" s="200"/>
    </row>
    <row r="44" spans="2:17">
      <c r="B44" s="124" t="s">
        <v>105</v>
      </c>
      <c r="C44" s="273" t="s">
        <v>147</v>
      </c>
      <c r="D44" s="202"/>
      <c r="E44" s="203"/>
      <c r="F44" s="233">
        <v>9080</v>
      </c>
      <c r="G44" s="234"/>
      <c r="H44" s="235"/>
      <c r="I44" s="273" t="s">
        <v>149</v>
      </c>
      <c r="J44" s="202"/>
      <c r="K44" s="203"/>
      <c r="L44" s="266" t="s">
        <v>117</v>
      </c>
      <c r="M44" s="209"/>
      <c r="N44" s="210"/>
      <c r="O44" s="267" t="s">
        <v>148</v>
      </c>
      <c r="P44" s="199"/>
      <c r="Q44" s="200"/>
    </row>
    <row r="45" spans="2:17">
      <c r="B45" s="124" t="s">
        <v>106</v>
      </c>
      <c r="C45" s="273" t="s">
        <v>150</v>
      </c>
      <c r="D45" s="202"/>
      <c r="E45" s="203"/>
      <c r="F45" s="233">
        <v>9028</v>
      </c>
      <c r="G45" s="234"/>
      <c r="H45" s="235"/>
      <c r="I45" s="273" t="s">
        <v>153</v>
      </c>
      <c r="J45" s="202"/>
      <c r="K45" s="203"/>
      <c r="L45" s="266" t="s">
        <v>151</v>
      </c>
      <c r="M45" s="209"/>
      <c r="N45" s="210"/>
      <c r="O45" s="267" t="s">
        <v>152</v>
      </c>
      <c r="P45" s="199"/>
      <c r="Q45" s="200"/>
    </row>
    <row r="46" spans="2:17">
      <c r="B46" s="124" t="s">
        <v>107</v>
      </c>
      <c r="C46" s="268" t="s">
        <v>154</v>
      </c>
      <c r="D46" s="202"/>
      <c r="E46" s="203"/>
      <c r="F46" s="233">
        <v>9236</v>
      </c>
      <c r="G46" s="234"/>
      <c r="H46" s="235"/>
      <c r="I46" s="268" t="s">
        <v>156</v>
      </c>
      <c r="J46" s="202"/>
      <c r="K46" s="203"/>
      <c r="L46" s="269" t="s">
        <v>115</v>
      </c>
      <c r="M46" s="209"/>
      <c r="N46" s="210"/>
      <c r="O46" s="198" t="s">
        <v>155</v>
      </c>
      <c r="P46" s="199"/>
      <c r="Q46" s="200"/>
    </row>
    <row r="47" spans="2:17">
      <c r="B47" s="124" t="s">
        <v>108</v>
      </c>
      <c r="C47" s="268" t="s">
        <v>157</v>
      </c>
      <c r="D47" s="202"/>
      <c r="E47" s="203"/>
      <c r="F47" s="233">
        <v>6744</v>
      </c>
      <c r="G47" s="234"/>
      <c r="H47" s="235"/>
      <c r="I47" s="268" t="s">
        <v>158</v>
      </c>
      <c r="J47" s="202"/>
      <c r="K47" s="203"/>
      <c r="L47" s="269" t="s">
        <v>117</v>
      </c>
      <c r="M47" s="209"/>
      <c r="N47" s="210"/>
      <c r="O47" s="198" t="s">
        <v>155</v>
      </c>
      <c r="P47" s="199"/>
      <c r="Q47" s="200"/>
    </row>
    <row r="49" spans="2:17">
      <c r="B49" s="9" t="s">
        <v>222</v>
      </c>
    </row>
    <row r="51" spans="2:17">
      <c r="B51" s="217" t="s">
        <v>79</v>
      </c>
      <c r="C51" s="219" t="s">
        <v>15</v>
      </c>
      <c r="D51" s="220"/>
      <c r="E51" s="221"/>
      <c r="F51" s="219" t="s">
        <v>16</v>
      </c>
      <c r="G51" s="220"/>
      <c r="H51" s="221"/>
      <c r="I51" s="225" t="s">
        <v>17</v>
      </c>
      <c r="J51" s="226"/>
      <c r="K51" s="227"/>
      <c r="L51" s="219" t="s">
        <v>18</v>
      </c>
      <c r="M51" s="220"/>
      <c r="N51" s="221"/>
      <c r="O51" s="219" t="s">
        <v>19</v>
      </c>
      <c r="P51" s="220"/>
      <c r="Q51" s="221"/>
    </row>
    <row r="52" spans="2:17">
      <c r="B52" s="218"/>
      <c r="C52" s="222"/>
      <c r="D52" s="223"/>
      <c r="E52" s="224"/>
      <c r="F52" s="222"/>
      <c r="G52" s="223"/>
      <c r="H52" s="224"/>
      <c r="I52" s="228"/>
      <c r="J52" s="229"/>
      <c r="K52" s="230"/>
      <c r="L52" s="222"/>
      <c r="M52" s="223"/>
      <c r="N52" s="224"/>
      <c r="O52" s="222"/>
      <c r="P52" s="223"/>
      <c r="Q52" s="224"/>
    </row>
    <row r="53" spans="2:17" ht="15" customHeight="1">
      <c r="B53" s="128" t="s">
        <v>80</v>
      </c>
      <c r="C53" s="215" t="s">
        <v>161</v>
      </c>
      <c r="D53" s="202"/>
      <c r="E53" s="203"/>
      <c r="F53" s="204">
        <v>7796</v>
      </c>
      <c r="G53" s="205"/>
      <c r="H53" s="206"/>
      <c r="I53" s="215" t="s">
        <v>163</v>
      </c>
      <c r="J53" s="202"/>
      <c r="K53" s="203"/>
      <c r="L53" s="216" t="s">
        <v>48</v>
      </c>
      <c r="M53" s="209"/>
      <c r="N53" s="210"/>
      <c r="O53" s="211" t="s">
        <v>162</v>
      </c>
      <c r="P53" s="212"/>
      <c r="Q53" s="213"/>
    </row>
    <row r="54" spans="2:17" ht="15" customHeight="1">
      <c r="B54" s="128" t="s">
        <v>81</v>
      </c>
      <c r="C54" s="214" t="s">
        <v>202</v>
      </c>
      <c r="D54" s="202"/>
      <c r="E54" s="203"/>
      <c r="F54" s="204">
        <v>21604</v>
      </c>
      <c r="G54" s="205"/>
      <c r="H54" s="206"/>
      <c r="I54" s="215" t="s">
        <v>144</v>
      </c>
      <c r="J54" s="202"/>
      <c r="K54" s="203"/>
      <c r="L54" s="216" t="s">
        <v>166</v>
      </c>
      <c r="M54" s="209"/>
      <c r="N54" s="210"/>
      <c r="O54" s="211" t="s">
        <v>167</v>
      </c>
      <c r="P54" s="212"/>
      <c r="Q54" s="213"/>
    </row>
    <row r="55" spans="2:17" ht="15" customHeight="1">
      <c r="B55" s="128" t="s">
        <v>88</v>
      </c>
      <c r="C55" s="214" t="s">
        <v>203</v>
      </c>
      <c r="D55" s="202"/>
      <c r="E55" s="203"/>
      <c r="F55" s="204">
        <v>7933</v>
      </c>
      <c r="G55" s="205"/>
      <c r="H55" s="206"/>
      <c r="I55" s="215" t="s">
        <v>171</v>
      </c>
      <c r="J55" s="202"/>
      <c r="K55" s="203"/>
      <c r="L55" s="216" t="s">
        <v>115</v>
      </c>
      <c r="M55" s="209"/>
      <c r="N55" s="210"/>
      <c r="O55" s="211" t="s">
        <v>173</v>
      </c>
      <c r="P55" s="212"/>
      <c r="Q55" s="213"/>
    </row>
    <row r="56" spans="2:17" ht="15" customHeight="1">
      <c r="B56" s="128" t="s">
        <v>89</v>
      </c>
      <c r="C56" s="214" t="s">
        <v>201</v>
      </c>
      <c r="D56" s="202"/>
      <c r="E56" s="203"/>
      <c r="F56" s="204">
        <v>3718</v>
      </c>
      <c r="G56" s="205"/>
      <c r="H56" s="206"/>
      <c r="I56" s="215" t="s">
        <v>172</v>
      </c>
      <c r="J56" s="202"/>
      <c r="K56" s="203"/>
      <c r="L56" s="216" t="s">
        <v>115</v>
      </c>
      <c r="M56" s="209"/>
      <c r="N56" s="210"/>
      <c r="O56" s="211" t="s">
        <v>174</v>
      </c>
      <c r="P56" s="212"/>
      <c r="Q56" s="213"/>
    </row>
    <row r="57" spans="2:17" ht="15" customHeight="1">
      <c r="B57" s="128" t="s">
        <v>105</v>
      </c>
      <c r="C57" s="215" t="s">
        <v>176</v>
      </c>
      <c r="D57" s="202"/>
      <c r="E57" s="203"/>
      <c r="F57" s="204">
        <v>11432</v>
      </c>
      <c r="G57" s="205"/>
      <c r="H57" s="206"/>
      <c r="I57" s="215" t="s">
        <v>177</v>
      </c>
      <c r="J57" s="202"/>
      <c r="K57" s="203"/>
      <c r="L57" s="216" t="s">
        <v>47</v>
      </c>
      <c r="M57" s="209"/>
      <c r="N57" s="210"/>
      <c r="O57" s="211" t="s">
        <v>174</v>
      </c>
      <c r="P57" s="212"/>
      <c r="Q57" s="213"/>
    </row>
    <row r="58" spans="2:17">
      <c r="B58" s="128" t="s">
        <v>106</v>
      </c>
      <c r="C58" s="214" t="s">
        <v>200</v>
      </c>
      <c r="D58" s="202"/>
      <c r="E58" s="203"/>
      <c r="F58" s="204">
        <v>21241</v>
      </c>
      <c r="G58" s="205"/>
      <c r="H58" s="206"/>
      <c r="I58" s="215" t="s">
        <v>169</v>
      </c>
      <c r="J58" s="202"/>
      <c r="K58" s="203"/>
      <c r="L58" s="216" t="s">
        <v>117</v>
      </c>
      <c r="M58" s="209"/>
      <c r="N58" s="210"/>
      <c r="O58" s="211" t="s">
        <v>170</v>
      </c>
      <c r="P58" s="212"/>
      <c r="Q58" s="213"/>
    </row>
    <row r="59" spans="2:17">
      <c r="B59" s="128" t="s">
        <v>107</v>
      </c>
      <c r="C59" s="214" t="s">
        <v>199</v>
      </c>
      <c r="D59" s="202"/>
      <c r="E59" s="203"/>
      <c r="F59" s="204">
        <v>9298</v>
      </c>
      <c r="G59" s="205"/>
      <c r="H59" s="206"/>
      <c r="I59" s="215" t="s">
        <v>178</v>
      </c>
      <c r="J59" s="202"/>
      <c r="K59" s="203"/>
      <c r="L59" s="216" t="s">
        <v>179</v>
      </c>
      <c r="M59" s="209"/>
      <c r="N59" s="210"/>
      <c r="O59" s="211" t="s">
        <v>180</v>
      </c>
      <c r="P59" s="212"/>
      <c r="Q59" s="213"/>
    </row>
    <row r="60" spans="2:17">
      <c r="B60" s="129" t="s">
        <v>108</v>
      </c>
      <c r="C60" s="201" t="s">
        <v>182</v>
      </c>
      <c r="D60" s="202"/>
      <c r="E60" s="203"/>
      <c r="F60" s="204">
        <v>11047</v>
      </c>
      <c r="G60" s="205"/>
      <c r="H60" s="206"/>
      <c r="I60" s="207" t="s">
        <v>181</v>
      </c>
      <c r="J60" s="202"/>
      <c r="K60" s="203"/>
      <c r="L60" s="208" t="s">
        <v>115</v>
      </c>
      <c r="M60" s="209"/>
      <c r="N60" s="210"/>
      <c r="O60" s="211" t="s">
        <v>180</v>
      </c>
      <c r="P60" s="212"/>
      <c r="Q60" s="213"/>
    </row>
    <row r="63" spans="2:17">
      <c r="B63" s="9" t="s">
        <v>223</v>
      </c>
    </row>
    <row r="65" spans="2:17">
      <c r="B65" s="217" t="s">
        <v>79</v>
      </c>
      <c r="C65" s="219" t="s">
        <v>15</v>
      </c>
      <c r="D65" s="220"/>
      <c r="E65" s="221"/>
      <c r="F65" s="219" t="s">
        <v>16</v>
      </c>
      <c r="G65" s="220"/>
      <c r="H65" s="221"/>
      <c r="I65" s="225" t="s">
        <v>17</v>
      </c>
      <c r="J65" s="226"/>
      <c r="K65" s="227"/>
      <c r="L65" s="219" t="s">
        <v>18</v>
      </c>
      <c r="M65" s="220"/>
      <c r="N65" s="221"/>
      <c r="O65" s="219" t="s">
        <v>19</v>
      </c>
      <c r="P65" s="220"/>
      <c r="Q65" s="221"/>
    </row>
    <row r="66" spans="2:17">
      <c r="B66" s="218"/>
      <c r="C66" s="222"/>
      <c r="D66" s="223"/>
      <c r="E66" s="224"/>
      <c r="F66" s="222"/>
      <c r="G66" s="223"/>
      <c r="H66" s="224"/>
      <c r="I66" s="228"/>
      <c r="J66" s="229"/>
      <c r="K66" s="230"/>
      <c r="L66" s="222"/>
      <c r="M66" s="223"/>
      <c r="N66" s="224"/>
      <c r="O66" s="222"/>
      <c r="P66" s="223"/>
      <c r="Q66" s="224"/>
    </row>
    <row r="67" spans="2:17">
      <c r="B67" s="130" t="s">
        <v>80</v>
      </c>
      <c r="C67" s="214" t="s">
        <v>198</v>
      </c>
      <c r="D67" s="202"/>
      <c r="E67" s="203"/>
      <c r="F67" s="204">
        <v>10574</v>
      </c>
      <c r="G67" s="205"/>
      <c r="H67" s="206"/>
      <c r="I67" s="214" t="s">
        <v>196</v>
      </c>
      <c r="J67" s="202"/>
      <c r="K67" s="203"/>
      <c r="L67" s="208" t="s">
        <v>115</v>
      </c>
      <c r="M67" s="209"/>
      <c r="N67" s="210"/>
      <c r="O67" s="274" t="s">
        <v>197</v>
      </c>
      <c r="P67" s="212"/>
      <c r="Q67" s="213"/>
    </row>
    <row r="68" spans="2:17">
      <c r="B68" s="131" t="s">
        <v>81</v>
      </c>
      <c r="C68" s="275" t="s">
        <v>205</v>
      </c>
      <c r="D68" s="202"/>
      <c r="E68" s="203"/>
      <c r="F68" s="204">
        <v>10249</v>
      </c>
      <c r="G68" s="205"/>
      <c r="H68" s="206"/>
      <c r="I68" s="275" t="s">
        <v>196</v>
      </c>
      <c r="J68" s="202"/>
      <c r="K68" s="203"/>
      <c r="L68" s="276" t="s">
        <v>117</v>
      </c>
      <c r="M68" s="209"/>
      <c r="N68" s="210"/>
      <c r="O68" s="277" t="s">
        <v>206</v>
      </c>
      <c r="P68" s="212"/>
      <c r="Q68" s="213"/>
    </row>
    <row r="71" spans="2:17">
      <c r="B71" s="9" t="s">
        <v>239</v>
      </c>
    </row>
    <row r="73" spans="2:17">
      <c r="B73" s="217" t="s">
        <v>79</v>
      </c>
      <c r="C73" s="219" t="s">
        <v>15</v>
      </c>
      <c r="D73" s="220"/>
      <c r="E73" s="221"/>
      <c r="F73" s="219" t="s">
        <v>16</v>
      </c>
      <c r="G73" s="220"/>
      <c r="H73" s="221"/>
      <c r="I73" s="225" t="s">
        <v>17</v>
      </c>
      <c r="J73" s="226"/>
      <c r="K73" s="227"/>
      <c r="L73" s="219" t="s">
        <v>18</v>
      </c>
      <c r="M73" s="220"/>
      <c r="N73" s="221"/>
      <c r="O73" s="219" t="s">
        <v>19</v>
      </c>
      <c r="P73" s="220"/>
      <c r="Q73" s="221"/>
    </row>
    <row r="74" spans="2:17">
      <c r="B74" s="218"/>
      <c r="C74" s="222"/>
      <c r="D74" s="223"/>
      <c r="E74" s="224"/>
      <c r="F74" s="222"/>
      <c r="G74" s="223"/>
      <c r="H74" s="224"/>
      <c r="I74" s="228"/>
      <c r="J74" s="229"/>
      <c r="K74" s="230"/>
      <c r="L74" s="222"/>
      <c r="M74" s="223"/>
      <c r="N74" s="224"/>
      <c r="O74" s="222"/>
      <c r="P74" s="223"/>
      <c r="Q74" s="224"/>
    </row>
    <row r="75" spans="2:17">
      <c r="B75" s="162" t="s">
        <v>80</v>
      </c>
      <c r="C75" s="278" t="s">
        <v>243</v>
      </c>
      <c r="D75" s="202"/>
      <c r="E75" s="203"/>
      <c r="F75" s="204">
        <v>38558</v>
      </c>
      <c r="G75" s="205"/>
      <c r="H75" s="206"/>
      <c r="I75" s="282" t="s">
        <v>245</v>
      </c>
      <c r="J75" s="202"/>
      <c r="K75" s="203"/>
      <c r="L75" s="283" t="s">
        <v>47</v>
      </c>
      <c r="M75" s="209"/>
      <c r="N75" s="210"/>
      <c r="O75" s="284" t="s">
        <v>244</v>
      </c>
      <c r="P75" s="212"/>
      <c r="Q75" s="213"/>
    </row>
    <row r="76" spans="2:17">
      <c r="B76" s="162" t="s">
        <v>81</v>
      </c>
      <c r="C76" s="278" t="s">
        <v>240</v>
      </c>
      <c r="D76" s="202"/>
      <c r="E76" s="203"/>
      <c r="F76" s="204">
        <v>10302</v>
      </c>
      <c r="G76" s="205"/>
      <c r="H76" s="206"/>
      <c r="I76" s="278" t="s">
        <v>241</v>
      </c>
      <c r="J76" s="202"/>
      <c r="K76" s="203"/>
      <c r="L76" s="285" t="s">
        <v>93</v>
      </c>
      <c r="M76" s="209"/>
      <c r="N76" s="210"/>
      <c r="O76" s="286" t="s">
        <v>242</v>
      </c>
      <c r="P76" s="212"/>
      <c r="Q76" s="213"/>
    </row>
    <row r="77" spans="2:17">
      <c r="B77" s="175" t="s">
        <v>88</v>
      </c>
      <c r="C77" s="278" t="s">
        <v>247</v>
      </c>
      <c r="D77" s="202"/>
      <c r="E77" s="203"/>
      <c r="F77" s="204">
        <v>11070</v>
      </c>
      <c r="G77" s="205"/>
      <c r="H77" s="206"/>
      <c r="I77" s="279" t="s">
        <v>249</v>
      </c>
      <c r="J77" s="202"/>
      <c r="K77" s="203"/>
      <c r="L77" s="280" t="s">
        <v>115</v>
      </c>
      <c r="M77" s="209"/>
      <c r="N77" s="210"/>
      <c r="O77" s="281" t="s">
        <v>248</v>
      </c>
      <c r="P77" s="212"/>
      <c r="Q77" s="213"/>
    </row>
  </sheetData>
  <sheetProtection algorithmName="SHA-512" hashValue="xEEqw214LrooYfKy1JQlZLxLK/7zrIG49zzo8YFlIexQSkPUZbCoS46aqk6AnQSdgRzk+k73uZdFLfHJI4+ezA==" saltValue="uZG9MUOIQ8dxMtrde/oGfA==" spinCount="100000" sheet="1" objects="1" scenarios="1" formatCells="0" formatColumns="0" formatRows="0" insertColumns="0" insertRows="0" insertHyperlinks="0" deleteColumns="0" deleteRows="0" sort="0" autoFilter="0" pivotTables="0"/>
  <mergeCells count="232">
    <mergeCell ref="C77:E77"/>
    <mergeCell ref="F77:H77"/>
    <mergeCell ref="I77:K77"/>
    <mergeCell ref="L77:N77"/>
    <mergeCell ref="O77:Q77"/>
    <mergeCell ref="C75:E75"/>
    <mergeCell ref="F75:H75"/>
    <mergeCell ref="I75:K75"/>
    <mergeCell ref="L75:N75"/>
    <mergeCell ref="O75:Q75"/>
    <mergeCell ref="C76:E76"/>
    <mergeCell ref="F76:H76"/>
    <mergeCell ref="I76:K76"/>
    <mergeCell ref="L76:N76"/>
    <mergeCell ref="O76:Q76"/>
    <mergeCell ref="L58:N58"/>
    <mergeCell ref="O58:Q58"/>
    <mergeCell ref="C67:E67"/>
    <mergeCell ref="F67:H67"/>
    <mergeCell ref="I67:K67"/>
    <mergeCell ref="L67:N67"/>
    <mergeCell ref="O67:Q67"/>
    <mergeCell ref="B73:B74"/>
    <mergeCell ref="C73:E74"/>
    <mergeCell ref="F73:H74"/>
    <mergeCell ref="I73:K74"/>
    <mergeCell ref="L73:N74"/>
    <mergeCell ref="O73:Q74"/>
    <mergeCell ref="C68:E68"/>
    <mergeCell ref="F68:H68"/>
    <mergeCell ref="I68:K68"/>
    <mergeCell ref="L68:N68"/>
    <mergeCell ref="O68:Q68"/>
    <mergeCell ref="B65:B66"/>
    <mergeCell ref="C65:E66"/>
    <mergeCell ref="F65:H66"/>
    <mergeCell ref="I65:K66"/>
    <mergeCell ref="L65:N66"/>
    <mergeCell ref="O65:Q66"/>
    <mergeCell ref="C44:E44"/>
    <mergeCell ref="F44:H44"/>
    <mergeCell ref="I44:K44"/>
    <mergeCell ref="L44:N44"/>
    <mergeCell ref="O44:Q44"/>
    <mergeCell ref="C53:E53"/>
    <mergeCell ref="F53:H53"/>
    <mergeCell ref="I53:K53"/>
    <mergeCell ref="L53:N53"/>
    <mergeCell ref="O53:Q53"/>
    <mergeCell ref="C47:E47"/>
    <mergeCell ref="F47:H47"/>
    <mergeCell ref="I47:K47"/>
    <mergeCell ref="L47:N47"/>
    <mergeCell ref="O47:Q47"/>
    <mergeCell ref="C45:E45"/>
    <mergeCell ref="F45:H45"/>
    <mergeCell ref="I45:K45"/>
    <mergeCell ref="L45:N45"/>
    <mergeCell ref="O45:Q45"/>
    <mergeCell ref="C46:E46"/>
    <mergeCell ref="F46:H46"/>
    <mergeCell ref="I46:K46"/>
    <mergeCell ref="L46:N46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C43:E43"/>
    <mergeCell ref="F43:H43"/>
    <mergeCell ref="I43:K43"/>
    <mergeCell ref="L43:N43"/>
    <mergeCell ref="O43:Q43"/>
    <mergeCell ref="C41:E41"/>
    <mergeCell ref="L41:N41"/>
    <mergeCell ref="C30:E30"/>
    <mergeCell ref="F30:H30"/>
    <mergeCell ref="I30:K30"/>
    <mergeCell ref="L30:N30"/>
    <mergeCell ref="O30:Q30"/>
    <mergeCell ref="C34:E34"/>
    <mergeCell ref="I33:K33"/>
    <mergeCell ref="I32:K32"/>
    <mergeCell ref="L32:N32"/>
    <mergeCell ref="O32:Q32"/>
    <mergeCell ref="C33:E33"/>
    <mergeCell ref="F33:H33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C17:E17"/>
    <mergeCell ref="I25:K25"/>
    <mergeCell ref="L25:N25"/>
    <mergeCell ref="O25:Q25"/>
    <mergeCell ref="C26:E26"/>
    <mergeCell ref="F26:H26"/>
    <mergeCell ref="I26:K26"/>
    <mergeCell ref="L26:N26"/>
    <mergeCell ref="O26:Q26"/>
    <mergeCell ref="I22:K23"/>
    <mergeCell ref="L22:N23"/>
    <mergeCell ref="O22:Q23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C27:E27"/>
    <mergeCell ref="F27:H27"/>
    <mergeCell ref="I27:K27"/>
    <mergeCell ref="L27:N27"/>
    <mergeCell ref="O27:Q27"/>
    <mergeCell ref="L33:N33"/>
    <mergeCell ref="O33:Q33"/>
    <mergeCell ref="C31:E31"/>
    <mergeCell ref="F31:H31"/>
    <mergeCell ref="I31:K31"/>
    <mergeCell ref="L31:N31"/>
    <mergeCell ref="O31:Q31"/>
    <mergeCell ref="C32:E32"/>
    <mergeCell ref="F32:H32"/>
    <mergeCell ref="F28:H28"/>
    <mergeCell ref="I28:K28"/>
    <mergeCell ref="L28:N28"/>
    <mergeCell ref="O28:Q28"/>
    <mergeCell ref="C29:E29"/>
    <mergeCell ref="F29:H29"/>
    <mergeCell ref="I29:K29"/>
    <mergeCell ref="L29:N29"/>
    <mergeCell ref="O29:Q29"/>
    <mergeCell ref="C28:E28"/>
    <mergeCell ref="O41:Q41"/>
    <mergeCell ref="C42:E42"/>
    <mergeCell ref="F42:H42"/>
    <mergeCell ref="I42:K42"/>
    <mergeCell ref="L42:N42"/>
    <mergeCell ref="O42:Q42"/>
    <mergeCell ref="F34:H34"/>
    <mergeCell ref="I34:K34"/>
    <mergeCell ref="L34:N34"/>
    <mergeCell ref="O34:Q34"/>
    <mergeCell ref="F41:H41"/>
    <mergeCell ref="I41:K41"/>
    <mergeCell ref="B51:B52"/>
    <mergeCell ref="C51:E52"/>
    <mergeCell ref="F51:H52"/>
    <mergeCell ref="I51:K52"/>
    <mergeCell ref="L51:N52"/>
    <mergeCell ref="O51:Q52"/>
    <mergeCell ref="C55:E55"/>
    <mergeCell ref="F55:H55"/>
    <mergeCell ref="I55:K55"/>
    <mergeCell ref="L55:N55"/>
    <mergeCell ref="O55:Q55"/>
    <mergeCell ref="C54:E54"/>
    <mergeCell ref="F54:H54"/>
    <mergeCell ref="I54:K54"/>
    <mergeCell ref="L54:N54"/>
    <mergeCell ref="O54:Q54"/>
    <mergeCell ref="O46:Q46"/>
    <mergeCell ref="C60:E60"/>
    <mergeCell ref="F60:H60"/>
    <mergeCell ref="I60:K60"/>
    <mergeCell ref="L60:N60"/>
    <mergeCell ref="O60:Q60"/>
    <mergeCell ref="C56:E56"/>
    <mergeCell ref="F56:H56"/>
    <mergeCell ref="C59:E59"/>
    <mergeCell ref="F59:H59"/>
    <mergeCell ref="I59:K59"/>
    <mergeCell ref="L59:N59"/>
    <mergeCell ref="O59:Q59"/>
    <mergeCell ref="L56:N56"/>
    <mergeCell ref="O56:Q56"/>
    <mergeCell ref="C57:E57"/>
    <mergeCell ref="F57:H57"/>
    <mergeCell ref="I57:K57"/>
    <mergeCell ref="L57:N57"/>
    <mergeCell ref="I56:K56"/>
    <mergeCell ref="O57:Q57"/>
    <mergeCell ref="C58:E58"/>
    <mergeCell ref="F58:H58"/>
    <mergeCell ref="I58:K58"/>
  </mergeCells>
  <phoneticPr fontId="55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  <element uid="425c2d13-d437-4f49-aeef-11baec0cd680" value=""/>
</sisl>
</file>

<file path=customXml/itemProps1.xml><?xml version="1.0" encoding="utf-8"?>
<ds:datastoreItem xmlns:ds="http://schemas.openxmlformats.org/officeDocument/2006/customXml" ds:itemID="{BBEC0412-1BA5-437E-BD4C-57D2472687B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7</vt:i4>
      </vt:variant>
    </vt:vector>
  </HeadingPairs>
  <TitlesOfParts>
    <vt:vector size="19" baseType="lpstr">
      <vt:lpstr>Strona tytułowa</vt:lpstr>
      <vt:lpstr>Spis treści</vt:lpstr>
      <vt:lpstr>Nota metodyczna</vt:lpstr>
      <vt:lpstr>1. Liczba deklaracji</vt:lpstr>
      <vt:lpstr>2. Dane ogólne</vt:lpstr>
      <vt:lpstr>3. Umowy OT</vt:lpstr>
      <vt:lpstr>4. Podróżni OT</vt:lpstr>
      <vt:lpstr>podsumowanie</vt:lpstr>
      <vt:lpstr>5. Umowy PUNPUT</vt:lpstr>
      <vt:lpstr>6. Podróżni PUNPUT</vt:lpstr>
      <vt:lpstr>7. Liczba umów na miesiąc</vt:lpstr>
      <vt:lpstr>8. Niewypłacalności</vt:lpstr>
      <vt:lpstr>'1. Liczba deklaracji'!Obszar_wydruku</vt:lpstr>
      <vt:lpstr>'2. Dane ogólne'!Obszar_wydruku</vt:lpstr>
      <vt:lpstr>'7. Liczba umów na miesiąc'!Obszar_wydruku</vt:lpstr>
      <vt:lpstr>'8.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2025-02-27T14:57:02Z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8649ef37-aa48-4123-b2b5-d566b035b9fb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/&gt;&lt;element uid="425c2d13-d437-4f49-aeef-11baec0cd680" value="" /&gt;&lt;/sisl&gt;</vt:lpwstr>
  </property>
  <property fmtid="{D5CDD505-2E9C-101B-9397-08002B2CF9AE}" pid="7" name="bjDocumentSecurityLabel">
    <vt:lpwstr>[ Klasyfikacja: Ogólne ]</vt:lpwstr>
  </property>
  <property fmtid="{D5CDD505-2E9C-101B-9397-08002B2CF9AE}" pid="8" name="SV_HIDDEN_GRID_QUERY_LIST_4F35BF76-6C0D-4D9B-82B2-816C12CF3733">
    <vt:lpwstr>empty_477D106A-C0D6-4607-AEBD-E2C9D60EA279</vt:lpwstr>
  </property>
</Properties>
</file>