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filterPrivacy="1" updateLinks="never" defaultThemeVersion="124226"/>
  <xr:revisionPtr revIDLastSave="0" documentId="13_ncr:1_{848D60D0-B359-44CB-91C4-0B7632B67CC7}" xr6:coauthVersionLast="47" xr6:coauthVersionMax="47" xr10:uidLastSave="{00000000-0000-0000-0000-000000000000}"/>
  <bookViews>
    <workbookView xWindow="-108" yWindow="-108" windowWidth="23256" windowHeight="12576" tabRatio="819" firstSheet="4" activeTab="11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deklaracji'!$A$1:$N$40</definedName>
    <definedName name="_xlnm.Print_Area" localSheetId="4">'2. Dane ogólne'!$A$1:$Q$22</definedName>
    <definedName name="_xlnm.Print_Area" localSheetId="10">'7. Liczba umów na miesiąc'!$A$1:$Y$48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25" l="1"/>
  <c r="H19" i="25"/>
  <c r="M25" i="28" l="1"/>
  <c r="L25" i="28"/>
  <c r="K25" i="28"/>
  <c r="J25" i="28"/>
  <c r="I25" i="28"/>
  <c r="H25" i="28"/>
  <c r="G25" i="28"/>
  <c r="F25" i="28"/>
  <c r="E25" i="28"/>
  <c r="D25" i="28"/>
  <c r="C25" i="28"/>
  <c r="B25" i="28"/>
  <c r="M26" i="28"/>
  <c r="M39" i="28" s="1"/>
  <c r="L26" i="28"/>
  <c r="L39" i="28" s="1"/>
  <c r="K26" i="28"/>
  <c r="K39" i="28" s="1"/>
  <c r="J26" i="28"/>
  <c r="J39" i="28" s="1"/>
  <c r="I26" i="28"/>
  <c r="I39" i="28" s="1"/>
  <c r="H26" i="28"/>
  <c r="H39" i="28" s="1"/>
  <c r="G26" i="28"/>
  <c r="G39" i="28" s="1"/>
  <c r="F26" i="28"/>
  <c r="F39" i="28" s="1"/>
  <c r="E26" i="28"/>
  <c r="E39" i="28" s="1"/>
  <c r="D26" i="28"/>
  <c r="D39" i="28" s="1"/>
  <c r="C26" i="28"/>
  <c r="C39" i="28" s="1"/>
  <c r="B26" i="28"/>
  <c r="B39" i="28" s="1"/>
  <c r="F26" i="19"/>
  <c r="F25" i="19"/>
  <c r="F24" i="19"/>
  <c r="F23" i="19"/>
  <c r="F22" i="19"/>
  <c r="F27" i="24"/>
  <c r="F26" i="24"/>
  <c r="F25" i="24"/>
  <c r="F24" i="24"/>
  <c r="F23" i="24"/>
  <c r="F29" i="20"/>
  <c r="F28" i="20"/>
  <c r="F27" i="20"/>
  <c r="F26" i="20"/>
  <c r="F25" i="20"/>
  <c r="F24" i="20"/>
  <c r="F24" i="8"/>
  <c r="F25" i="8"/>
  <c r="F26" i="8"/>
  <c r="F27" i="8"/>
  <c r="F28" i="8"/>
  <c r="F29" i="8"/>
  <c r="S20" i="25" l="1"/>
  <c r="S19" i="25"/>
  <c r="R20" i="25"/>
  <c r="Q20" i="25"/>
  <c r="P20" i="25"/>
  <c r="O20" i="25"/>
  <c r="R19" i="25"/>
  <c r="Q19" i="25"/>
  <c r="P19" i="25"/>
  <c r="O19" i="25"/>
  <c r="C20" i="25"/>
  <c r="G20" i="25" l="1"/>
  <c r="F20" i="25"/>
  <c r="E20" i="25"/>
  <c r="D20" i="25"/>
  <c r="G19" i="25"/>
  <c r="F19" i="25"/>
  <c r="E19" i="25"/>
  <c r="D19" i="25"/>
  <c r="C19" i="25"/>
  <c r="C27" i="28" l="1"/>
  <c r="D27" i="28"/>
  <c r="E27" i="28"/>
  <c r="F27" i="28"/>
  <c r="G27" i="28"/>
  <c r="H27" i="28"/>
  <c r="I27" i="28"/>
  <c r="J27" i="28"/>
  <c r="K27" i="28"/>
  <c r="L27" i="28"/>
  <c r="M27" i="28"/>
  <c r="C28" i="28"/>
  <c r="D28" i="28"/>
  <c r="E28" i="28"/>
  <c r="F28" i="28"/>
  <c r="G28" i="28"/>
  <c r="H28" i="28"/>
  <c r="I28" i="28"/>
  <c r="J28" i="28"/>
  <c r="K28" i="28"/>
  <c r="L28" i="28"/>
  <c r="M28" i="28"/>
  <c r="C29" i="28"/>
  <c r="D29" i="28"/>
  <c r="E29" i="28"/>
  <c r="F29" i="28"/>
  <c r="G29" i="28"/>
  <c r="H29" i="28"/>
  <c r="I29" i="28"/>
  <c r="J29" i="28"/>
  <c r="K29" i="28"/>
  <c r="L29" i="28"/>
  <c r="M29" i="28"/>
  <c r="C30" i="28"/>
  <c r="D30" i="28"/>
  <c r="E30" i="28"/>
  <c r="F30" i="28"/>
  <c r="G30" i="28"/>
  <c r="H30" i="28"/>
  <c r="I30" i="28"/>
  <c r="J30" i="28"/>
  <c r="K30" i="28"/>
  <c r="L30" i="28"/>
  <c r="M30" i="28"/>
  <c r="B27" i="28"/>
  <c r="B28" i="28"/>
  <c r="B29" i="28"/>
  <c r="B30" i="28"/>
  <c r="J25" i="19"/>
  <c r="J26" i="19"/>
  <c r="J24" i="19"/>
  <c r="J23" i="19"/>
  <c r="J22" i="19"/>
  <c r="G22" i="19"/>
  <c r="H22" i="19"/>
  <c r="I22" i="19"/>
  <c r="G23" i="19"/>
  <c r="H23" i="19"/>
  <c r="I23" i="19"/>
  <c r="G24" i="19"/>
  <c r="H24" i="19"/>
  <c r="I24" i="19"/>
  <c r="G25" i="19"/>
  <c r="H25" i="19"/>
  <c r="I25" i="19"/>
  <c r="G26" i="19"/>
  <c r="H26" i="19"/>
  <c r="I26" i="19"/>
  <c r="E26" i="19"/>
  <c r="E25" i="19"/>
  <c r="E24" i="19"/>
  <c r="E23" i="19"/>
  <c r="E22" i="19"/>
  <c r="I27" i="24" l="1"/>
  <c r="H27" i="24"/>
  <c r="G27" i="24"/>
  <c r="E27" i="24"/>
  <c r="I26" i="24"/>
  <c r="H26" i="24"/>
  <c r="G26" i="24"/>
  <c r="E26" i="24"/>
  <c r="I25" i="24"/>
  <c r="H25" i="24"/>
  <c r="G25" i="24"/>
  <c r="E25" i="24"/>
  <c r="I24" i="24"/>
  <c r="H24" i="24"/>
  <c r="G24" i="24"/>
  <c r="E24" i="24"/>
  <c r="J27" i="24"/>
  <c r="J26" i="24"/>
  <c r="J25" i="24"/>
  <c r="J24" i="24"/>
  <c r="J23" i="24"/>
  <c r="I23" i="24"/>
  <c r="H23" i="24"/>
  <c r="G23" i="24"/>
  <c r="E23" i="24"/>
  <c r="J29" i="20"/>
  <c r="J28" i="20"/>
  <c r="J27" i="20"/>
  <c r="J26" i="20"/>
  <c r="J25" i="20"/>
  <c r="J24" i="20"/>
  <c r="G24" i="20"/>
  <c r="H24" i="20"/>
  <c r="I24" i="20"/>
  <c r="G25" i="20"/>
  <c r="H25" i="20"/>
  <c r="I25" i="20"/>
  <c r="G26" i="20"/>
  <c r="H26" i="20"/>
  <c r="I26" i="20"/>
  <c r="G27" i="20"/>
  <c r="H27" i="20"/>
  <c r="I27" i="20"/>
  <c r="G28" i="20"/>
  <c r="H28" i="20"/>
  <c r="I28" i="20"/>
  <c r="G29" i="20"/>
  <c r="H29" i="20"/>
  <c r="I29" i="20"/>
  <c r="E29" i="20"/>
  <c r="E28" i="20"/>
  <c r="E27" i="20"/>
  <c r="E26" i="20"/>
  <c r="E25" i="20"/>
  <c r="E24" i="20"/>
  <c r="J25" i="8"/>
  <c r="J26" i="8"/>
  <c r="J27" i="8"/>
  <c r="J28" i="8"/>
  <c r="J29" i="8"/>
  <c r="G24" i="8"/>
  <c r="H24" i="8"/>
  <c r="I24" i="8"/>
  <c r="G25" i="8"/>
  <c r="H25" i="8"/>
  <c r="I25" i="8"/>
  <c r="G26" i="8"/>
  <c r="H26" i="8"/>
  <c r="I26" i="8"/>
  <c r="G27" i="8"/>
  <c r="H27" i="8"/>
  <c r="I27" i="8"/>
  <c r="G28" i="8"/>
  <c r="H28" i="8"/>
  <c r="I28" i="8"/>
  <c r="G29" i="8"/>
  <c r="H29" i="8"/>
  <c r="I29" i="8"/>
  <c r="E29" i="8"/>
  <c r="E28" i="8"/>
  <c r="E27" i="8"/>
  <c r="E26" i="8"/>
  <c r="E25" i="8"/>
  <c r="J24" i="8"/>
  <c r="E24" i="8"/>
  <c r="J23" i="8"/>
  <c r="I23" i="8"/>
  <c r="H23" i="8"/>
  <c r="G23" i="8"/>
  <c r="E23" i="8"/>
  <c r="N19" i="25" l="1"/>
  <c r="N20" i="25"/>
  <c r="S18" i="25"/>
  <c r="R18" i="25"/>
  <c r="Q18" i="25"/>
  <c r="P18" i="25"/>
  <c r="N18" i="25"/>
  <c r="M43" i="28"/>
  <c r="B43" i="28"/>
  <c r="C43" i="28"/>
  <c r="D43" i="28"/>
  <c r="E43" i="28"/>
  <c r="F43" i="28"/>
  <c r="G43" i="28"/>
  <c r="H43" i="28"/>
  <c r="I43" i="28"/>
  <c r="J43" i="28"/>
  <c r="K43" i="28"/>
  <c r="L43" i="28"/>
  <c r="B42" i="28"/>
  <c r="C42" i="28"/>
  <c r="D42" i="28"/>
  <c r="E42" i="28"/>
  <c r="F42" i="28"/>
  <c r="G42" i="28"/>
  <c r="H42" i="28"/>
  <c r="I42" i="28"/>
  <c r="J42" i="28"/>
  <c r="K42" i="28"/>
  <c r="L42" i="28"/>
  <c r="M42" i="28"/>
  <c r="B41" i="28"/>
  <c r="C41" i="28"/>
  <c r="D41" i="28"/>
  <c r="E41" i="28"/>
  <c r="F41" i="28"/>
  <c r="G41" i="28"/>
  <c r="H41" i="28"/>
  <c r="I41" i="28"/>
  <c r="J41" i="28"/>
  <c r="K41" i="28"/>
  <c r="L41" i="28"/>
  <c r="M41" i="28"/>
  <c r="B40" i="28"/>
  <c r="C40" i="28"/>
  <c r="D40" i="28"/>
  <c r="E40" i="28"/>
  <c r="F40" i="28"/>
  <c r="G40" i="28"/>
  <c r="H40" i="28"/>
  <c r="I40" i="28"/>
  <c r="J40" i="28"/>
  <c r="K40" i="28"/>
  <c r="L40" i="28"/>
  <c r="M40" i="28"/>
  <c r="C38" i="28"/>
  <c r="D38" i="28"/>
  <c r="E38" i="28"/>
  <c r="F38" i="28"/>
  <c r="G38" i="28"/>
  <c r="H38" i="28"/>
  <c r="I38" i="28"/>
  <c r="J38" i="28"/>
  <c r="K38" i="28"/>
  <c r="L38" i="28"/>
  <c r="M38" i="28"/>
  <c r="L24" i="23" l="1"/>
  <c r="L25" i="23"/>
  <c r="L26" i="23"/>
  <c r="B38" i="28"/>
  <c r="F19" i="23" l="1"/>
  <c r="E19" i="23"/>
  <c r="D19" i="23" l="1"/>
  <c r="D18" i="23"/>
  <c r="E18" i="23"/>
  <c r="D17" i="23"/>
  <c r="E17" i="23"/>
  <c r="F17" i="23"/>
  <c r="F18" i="23"/>
  <c r="F16" i="23"/>
  <c r="E16" i="23"/>
  <c r="D16" i="23"/>
  <c r="K26" i="23"/>
  <c r="J26" i="23"/>
  <c r="I26" i="23"/>
  <c r="K25" i="23"/>
  <c r="J25" i="23"/>
  <c r="K24" i="23"/>
  <c r="J24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<sst xmlns="http://schemas.openxmlformats.org/spreadsheetml/2006/main" count="545" uniqueCount="249">
  <si>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</si>
  <si>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</si>
  <si>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</si>
  <si>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</si>
  <si>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</si>
  <si>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</si>
  <si>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</si>
  <si>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</si>
  <si>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</si>
  <si>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</si>
  <si>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</si>
  <si>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</si>
  <si>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</si>
  <si>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</si>
  <si>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</si>
  <si>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</si>
  <si>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</si>
  <si>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</si>
  <si>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</si>
  <si>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</si>
  <si>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</si>
  <si>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</si>
  <si>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</si>
  <si>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</si>
  <si>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</si>
  <si>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</si>
  <si>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</si>
  <si>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</si>
  <si>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</si>
  <si>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</si>
  <si>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</si>
  <si>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</si>
  <si>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</si>
  <si>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</si>
  <si>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</si>
  <si>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</si>
  <si>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</si>
  <si>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</si>
  <si>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</si>
  <si>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</si>
  <si>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</si>
  <si>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</si>
  <si>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</si>
  <si>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</si>
  <si>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</si>
  <si>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</si>
  <si>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</si>
  <si>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</si>
  <si>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</si>
  <si>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</si>
  <si>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</si>
  <si>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</si>
  <si>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</si>
  <si>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</si>
  <si>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</si>
  <si>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</si>
  <si>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</si>
  <si>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</si>
  <si>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</si>
  <si>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</si>
  <si>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</si>
  <si>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</si>
  <si>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</si>
  <si>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</si>
  <si>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</si>
  <si>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</si>
  <si>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</si>
  <si>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</si>
  <si>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</si>
  <si>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</si>
  <si>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</si>
  <si>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</si>
  <si>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</si>
  <si>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</si>
  <si>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</si>
  <si>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</si>
  <si>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</si>
  <si>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</si>
  <si>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</si>
  <si>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</si>
  <si>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</si>
  <si>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</si>
  <si>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</si>
  <si>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</si>
  <si>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</si>
  <si>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</si>
  <si>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</si>
  <si>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</si>
  <si>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</si>
  <si>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</si>
  <si>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</si>
  <si>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</si>
  <si>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</si>
  <si>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</si>
  <si>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</si>
  <si>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</si>
  <si>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</si>
  <si>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</si>
  <si>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</si>
  <si>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</si>
  <si>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</si>
  <si>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</si>
  <si>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</si>
  <si>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</si>
  <si>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</si>
  <si>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</si>
  <si>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</si>
  <si>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</si>
  <si>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</si>
  <si>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</si>
  <si>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</si>
  <si>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</si>
  <si>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</si>
  <si>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</si>
  <si>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</si>
  <si>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</si>
  <si>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</si>
  <si>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</si>
  <si>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</si>
  <si>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</si>
  <si>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</si>
  <si>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</si>
  <si>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</si>
  <si>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</si>
  <si>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</si>
  <si>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</si>
  <si>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</si>
  <si>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</si>
  <si>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</si>
  <si>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</si>
  <si>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</si>
  <si>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</si>
  <si>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</si>
  <si>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</si>
  <si>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</si>
  <si>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</si>
  <si>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</si>
  <si>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</si>
  <si>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</si>
  <si>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</si>
  <si>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</si>
  <si>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</si>
  <si>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</si>
  <si>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</si>
  <si>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</si>
  <si>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</si>
  <si>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</si>
  <si>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</si>
  <si>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</si>
  <si>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</si>
  <si>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</si>
  <si>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</si>
  <si>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</si>
  <si>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</si>
  <si>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</si>
  <si>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</si>
  <si>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</si>
  <si>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</si>
  <si>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</si>
  <si>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</si>
  <si>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</si>
  <si>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</si>
  <si>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</si>
  <si>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</si>
  <si>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</si>
  <si>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</si>
  <si>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</si>
  <si>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</si>
  <si>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</si>
  <si>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</si>
  <si>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</si>
  <si>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</si>
  <si>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</si>
  <si>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</si>
  <si>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</si>
  <si>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</si>
  <si>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</si>
  <si>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</si>
  <si>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</si>
  <si>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</si>
  <si>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</si>
  <si>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</si>
  <si>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</si>
  <si>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</si>
  <si>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</si>
  <si>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</si>
  <si>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</si>
  <si>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</si>
  <si>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</si>
  <si>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</si>
  <si>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</si>
  <si>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</si>
  <si>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</si>
  <si>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</si>
  <si>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</si>
  <si>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</si>
  <si>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</si>
  <si>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</si>
  <si>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</si>
  <si>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</si>
  <si>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</si>
  <si>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</si>
  <si>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</si>
  <si>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</si>
  <si>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</si>
  <si>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</si>
  <si>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</si>
  <si>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</si>
  <si>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</si>
  <si>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</si>
  <si>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</si>
  <si>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</si>
  <si>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</si>
  <si>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</si>
  <si>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</si>
  <si>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</si>
  <si>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</si>
  <si>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</si>
  <si>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</si>
  <si>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</si>
  <si>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</si>
  <si>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</si>
  <si>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</si>
  <si>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</si>
  <si>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</si>
  <si>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</si>
  <si>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</si>
  <si>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</si>
  <si>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</si>
  <si>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</si>
  <si>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</si>
  <si>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</si>
  <si>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</si>
  <si>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</si>
  <si>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</si>
  <si>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 xml:space="preserve">
BIULETYN INFORMACYJNY
TURYSTYCZNY FUNDUSZ GWARANCYJNY 
I kwartał 2024 r.</t>
  </si>
  <si>
    <t>Tabela 4.1. Liczba podróżnych OT w podziale na działy, lata oraz przekazane i korekta</t>
  </si>
  <si>
    <t>Tabela 3.1. Liczba umów OT w podziale na działy, lata oraz przekazane i korekta</t>
  </si>
  <si>
    <t>Rysunek 4.1. Liczba podróżnych OT od 2019 roku w podziale na działy i lata</t>
  </si>
  <si>
    <t>Rysunek 3.1. Liczba umów OT od 2019 roku w podziale na działy i lata</t>
  </si>
  <si>
    <t>4. Przedstawione zestawienia przygotowane zostały według stanu bazy na dzień 28.08.2024 r.</t>
  </si>
  <si>
    <t>Tabela 8.7. Niewypłacalności w 2024 roku</t>
  </si>
  <si>
    <t>WAKACJE NA CYPRZE MARIUSZ MATUSZCZAK</t>
  </si>
  <si>
    <t>421 056 PLN</t>
  </si>
  <si>
    <t>czerwiec 2024</t>
  </si>
  <si>
    <t>Stajnia Nad Morzem PAULA STANGRECIAK</t>
  </si>
  <si>
    <t>17 544 PLN</t>
  </si>
  <si>
    <t>kwiecień 2024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</si>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</sst>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6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sz val="11"/>
      <color theme="0"/>
      <name val="Dialog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zcionka tekstu podstawowego"/>
      <charset val="238"/>
    </font>
    <font>
      <sz val="11"/>
      <color theme="1"/>
      <name val="Dialog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rgb="FF1F497D"/>
      </bottom>
      <diagonal/>
    </border>
    <border>
      <left style="thin">
        <color indexed="64"/>
      </left>
      <right/>
      <top style="hair">
        <color rgb="FF1F497D"/>
      </top>
      <bottom style="hair">
        <color rgb="FF1F497D"/>
      </bottom>
      <diagonal/>
    </border>
    <border>
      <left style="thin">
        <color indexed="64"/>
      </left>
      <right/>
      <top/>
      <bottom/>
      <diagonal/>
    </border>
  </borders>
  <cellStyleXfs count="88">
    <xf numFmtId="0" fontId="0" fillId="0" borderId="0"/>
    <xf numFmtId="0" fontId="32" fillId="0" borderId="0"/>
    <xf numFmtId="0" fontId="37" fillId="0" borderId="0"/>
    <xf numFmtId="0" fontId="39" fillId="0" borderId="0" applyNumberFormat="0" applyFill="0" applyBorder="0" applyAlignment="0" applyProtection="0">
      <alignment vertical="top"/>
      <protection locked="0"/>
    </xf>
    <xf numFmtId="9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31" fillId="0" borderId="0"/>
    <xf numFmtId="0" fontId="30" fillId="0" borderId="0"/>
    <xf numFmtId="164" fontId="50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6" fillId="0" borderId="0"/>
    <xf numFmtId="9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9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/>
    <xf numFmtId="0" fontId="25" fillId="0" borderId="0"/>
    <xf numFmtId="0" fontId="50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3" fillId="0" borderId="0"/>
    <xf numFmtId="0" fontId="50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164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7" fillId="0" borderId="0"/>
    <xf numFmtId="0" fontId="7" fillId="0" borderId="0"/>
  </cellStyleXfs>
  <cellXfs count="293">
    <xf numFmtId="0" fontId="0" fillId="0" borderId="0" xfId="0"/>
    <xf numFmtId="0" fontId="32" fillId="2" borderId="0" xfId="1" applyFill="1"/>
    <xf numFmtId="0" fontId="32" fillId="3" borderId="0" xfId="1" applyFill="1"/>
    <xf numFmtId="0" fontId="35" fillId="2" borderId="0" xfId="2" applyFont="1" applyFill="1"/>
    <xf numFmtId="0" fontId="37" fillId="2" borderId="0" xfId="2" applyFill="1"/>
    <xf numFmtId="0" fontId="38" fillId="3" borderId="0" xfId="2" applyFont="1" applyFill="1"/>
    <xf numFmtId="0" fontId="40" fillId="2" borderId="0" xfId="2" applyFont="1" applyFill="1"/>
    <xf numFmtId="0" fontId="39" fillId="2" borderId="0" xfId="3" applyFill="1" applyAlignment="1" applyProtection="1"/>
    <xf numFmtId="0" fontId="32" fillId="0" borderId="0" xfId="1"/>
    <xf numFmtId="0" fontId="36" fillId="2" borderId="0" xfId="1" applyFont="1" applyFill="1"/>
    <xf numFmtId="0" fontId="43" fillId="4" borderId="10" xfId="1" applyFont="1" applyFill="1" applyBorder="1" applyAlignment="1">
      <alignment horizontal="left" vertical="center"/>
    </xf>
    <xf numFmtId="0" fontId="47" fillId="2" borderId="0" xfId="2" applyFont="1" applyFill="1"/>
    <xf numFmtId="0" fontId="48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36" fillId="2" borderId="0" xfId="9" applyFont="1" applyFill="1"/>
    <xf numFmtId="0" fontId="36" fillId="2" borderId="0" xfId="12" applyFont="1" applyFill="1"/>
    <xf numFmtId="165" fontId="44" fillId="5" borderId="24" xfId="8" applyNumberFormat="1" applyFont="1" applyFill="1" applyBorder="1" applyAlignment="1">
      <alignment horizontal="center"/>
    </xf>
    <xf numFmtId="165" fontId="44" fillId="7" borderId="9" xfId="8" applyNumberFormat="1" applyFont="1" applyFill="1" applyBorder="1" applyAlignment="1">
      <alignment horizontal="center"/>
    </xf>
    <xf numFmtId="165" fontId="44" fillId="7" borderId="25" xfId="8" applyNumberFormat="1" applyFont="1" applyFill="1" applyBorder="1" applyAlignment="1">
      <alignment horizontal="center"/>
    </xf>
    <xf numFmtId="0" fontId="52" fillId="0" borderId="0" xfId="0" applyFont="1"/>
    <xf numFmtId="0" fontId="43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4" fillId="0" borderId="0" xfId="1" applyFont="1"/>
    <xf numFmtId="0" fontId="44" fillId="0" borderId="0" xfId="1" applyFont="1"/>
    <xf numFmtId="0" fontId="51" fillId="0" borderId="0" xfId="0" applyFont="1"/>
    <xf numFmtId="0" fontId="26" fillId="2" borderId="0" xfId="21" applyFill="1"/>
    <xf numFmtId="0" fontId="41" fillId="2" borderId="0" xfId="21" applyFont="1" applyFill="1"/>
    <xf numFmtId="0" fontId="42" fillId="2" borderId="0" xfId="21" applyFont="1" applyFill="1" applyAlignment="1">
      <alignment vertical="center" wrapText="1"/>
    </xf>
    <xf numFmtId="0" fontId="45" fillId="2" borderId="0" xfId="21" applyFont="1" applyFill="1" applyAlignment="1">
      <alignment vertical="center" wrapText="1"/>
    </xf>
    <xf numFmtId="0" fontId="42" fillId="2" borderId="0" xfId="21" quotePrefix="1" applyFont="1" applyFill="1" applyAlignment="1">
      <alignment horizontal="left" vertical="center" wrapText="1"/>
    </xf>
    <xf numFmtId="0" fontId="42" fillId="2" borderId="0" xfId="21" quotePrefix="1" applyFont="1" applyFill="1" applyAlignment="1">
      <alignment vertical="center" wrapText="1"/>
    </xf>
    <xf numFmtId="0" fontId="43" fillId="4" borderId="27" xfId="12" applyFont="1" applyFill="1" applyBorder="1" applyAlignment="1">
      <alignment horizontal="center" vertical="center"/>
    </xf>
    <xf numFmtId="0" fontId="43" fillId="4" borderId="28" xfId="12" applyFont="1" applyFill="1" applyBorder="1" applyAlignment="1">
      <alignment horizontal="center" vertical="center"/>
    </xf>
    <xf numFmtId="0" fontId="52" fillId="0" borderId="0" xfId="23" applyFont="1"/>
    <xf numFmtId="165" fontId="32" fillId="0" borderId="0" xfId="1" applyNumberFormat="1"/>
    <xf numFmtId="165" fontId="34" fillId="0" borderId="0" xfId="1" applyNumberFormat="1" applyFont="1"/>
    <xf numFmtId="165" fontId="51" fillId="0" borderId="0" xfId="0" applyNumberFormat="1" applyFont="1"/>
    <xf numFmtId="0" fontId="51" fillId="0" borderId="0" xfId="1" applyFont="1"/>
    <xf numFmtId="165" fontId="34" fillId="0" borderId="0" xfId="1" applyNumberFormat="1" applyFont="1" applyAlignment="1">
      <alignment horizontal="right"/>
    </xf>
    <xf numFmtId="165" fontId="51" fillId="0" borderId="0" xfId="1" applyNumberFormat="1" applyFont="1"/>
    <xf numFmtId="0" fontId="43" fillId="4" borderId="32" xfId="12" applyFont="1" applyFill="1" applyBorder="1" applyAlignment="1">
      <alignment horizontal="center" vertical="center"/>
    </xf>
    <xf numFmtId="165" fontId="44" fillId="5" borderId="33" xfId="8" applyNumberFormat="1" applyFont="1" applyFill="1" applyBorder="1" applyAlignment="1">
      <alignment horizontal="center"/>
    </xf>
    <xf numFmtId="165" fontId="44" fillId="7" borderId="34" xfId="8" applyNumberFormat="1" applyFont="1" applyFill="1" applyBorder="1" applyAlignment="1">
      <alignment horizontal="center"/>
    </xf>
    <xf numFmtId="165" fontId="44" fillId="5" borderId="35" xfId="8" applyNumberFormat="1" applyFont="1" applyFill="1" applyBorder="1" applyAlignment="1">
      <alignment horizontal="center"/>
    </xf>
    <xf numFmtId="165" fontId="44" fillId="7" borderId="24" xfId="8" applyNumberFormat="1" applyFont="1" applyFill="1" applyBorder="1" applyAlignment="1">
      <alignment horizontal="center"/>
    </xf>
    <xf numFmtId="165" fontId="44" fillId="5" borderId="31" xfId="8" applyNumberFormat="1" applyFont="1" applyFill="1" applyBorder="1" applyAlignment="1">
      <alignment horizontal="center"/>
    </xf>
    <xf numFmtId="165" fontId="44" fillId="7" borderId="31" xfId="8" applyNumberFormat="1" applyFont="1" applyFill="1" applyBorder="1" applyAlignment="1">
      <alignment horizontal="center"/>
    </xf>
    <xf numFmtId="165" fontId="44" fillId="7" borderId="36" xfId="8" applyNumberFormat="1" applyFont="1" applyFill="1" applyBorder="1" applyAlignment="1">
      <alignment horizontal="center"/>
    </xf>
    <xf numFmtId="0" fontId="43" fillId="4" borderId="37" xfId="12" applyFont="1" applyFill="1" applyBorder="1" applyAlignment="1">
      <alignment horizontal="center" vertical="center"/>
    </xf>
    <xf numFmtId="165" fontId="44" fillId="5" borderId="38" xfId="8" applyNumberFormat="1" applyFont="1" applyFill="1" applyBorder="1" applyAlignment="1">
      <alignment horizontal="center"/>
    </xf>
    <xf numFmtId="165" fontId="44" fillId="7" borderId="38" xfId="8" applyNumberFormat="1" applyFont="1" applyFill="1" applyBorder="1" applyAlignment="1">
      <alignment horizontal="center"/>
    </xf>
    <xf numFmtId="165" fontId="44" fillId="7" borderId="39" xfId="8" applyNumberFormat="1" applyFont="1" applyFill="1" applyBorder="1" applyAlignment="1">
      <alignment horizontal="center"/>
    </xf>
    <xf numFmtId="0" fontId="52" fillId="0" borderId="0" xfId="1" applyFont="1"/>
    <xf numFmtId="0" fontId="16" fillId="0" borderId="0" xfId="1" applyFont="1"/>
    <xf numFmtId="165" fontId="44" fillId="7" borderId="0" xfId="8" applyNumberFormat="1" applyFont="1" applyFill="1" applyBorder="1" applyAlignment="1">
      <alignment horizontal="center"/>
    </xf>
    <xf numFmtId="165" fontId="44" fillId="5" borderId="0" xfId="8" applyNumberFormat="1" applyFont="1" applyFill="1" applyBorder="1" applyAlignment="1">
      <alignment horizontal="center"/>
    </xf>
    <xf numFmtId="165" fontId="44" fillId="7" borderId="40" xfId="8" applyNumberFormat="1" applyFont="1" applyFill="1" applyBorder="1" applyAlignment="1">
      <alignment horizontal="center"/>
    </xf>
    <xf numFmtId="0" fontId="54" fillId="0" borderId="0" xfId="0" applyFont="1" applyAlignment="1">
      <alignment horizontal="right"/>
    </xf>
    <xf numFmtId="0" fontId="55" fillId="0" borderId="0" xfId="0" applyFont="1" applyAlignment="1">
      <alignment horizontal="right"/>
    </xf>
    <xf numFmtId="9" fontId="34" fillId="2" borderId="0" xfId="82" applyFont="1" applyFill="1" applyBorder="1"/>
    <xf numFmtId="9" fontId="34" fillId="0" borderId="0" xfId="82" applyFont="1"/>
    <xf numFmtId="165" fontId="44" fillId="0" borderId="0" xfId="1" applyNumberFormat="1" applyFont="1"/>
    <xf numFmtId="165" fontId="0" fillId="0" borderId="0" xfId="0" applyNumberFormat="1"/>
    <xf numFmtId="4" fontId="32" fillId="0" borderId="0" xfId="1" applyNumberFormat="1"/>
    <xf numFmtId="166" fontId="0" fillId="0" borderId="0" xfId="0" applyNumberFormat="1"/>
    <xf numFmtId="0" fontId="51" fillId="2" borderId="0" xfId="0" applyFont="1" applyFill="1"/>
    <xf numFmtId="165" fontId="16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3" fillId="0" borderId="0" xfId="0" applyFont="1" applyAlignment="1">
      <alignment horizontal="center"/>
    </xf>
    <xf numFmtId="166" fontId="33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11" fillId="0" borderId="0" xfId="83"/>
    <xf numFmtId="0" fontId="44" fillId="0" borderId="0" xfId="83" applyFont="1"/>
    <xf numFmtId="0" fontId="36" fillId="2" borderId="0" xfId="83" applyFont="1" applyFill="1"/>
    <xf numFmtId="9" fontId="44" fillId="0" borderId="0" xfId="85" applyFont="1" applyFill="1" applyBorder="1"/>
    <xf numFmtId="0" fontId="34" fillId="0" borderId="0" xfId="83" applyFont="1"/>
    <xf numFmtId="0" fontId="34" fillId="2" borderId="0" xfId="83" applyFont="1" applyFill="1"/>
    <xf numFmtId="0" fontId="43" fillId="0" borderId="0" xfId="83" applyFont="1" applyAlignment="1">
      <alignment vertical="center"/>
    </xf>
    <xf numFmtId="9" fontId="34" fillId="0" borderId="0" xfId="83" applyNumberFormat="1" applyFont="1"/>
    <xf numFmtId="9" fontId="34" fillId="0" borderId="0" xfId="85" applyFont="1" applyFill="1" applyBorder="1"/>
    <xf numFmtId="0" fontId="52" fillId="2" borderId="0" xfId="0" applyFont="1" applyFill="1"/>
    <xf numFmtId="165" fontId="0" fillId="2" borderId="46" xfId="5" applyNumberFormat="1" applyFont="1" applyFill="1" applyBorder="1" applyAlignment="1">
      <alignment horizontal="center"/>
    </xf>
    <xf numFmtId="165" fontId="0" fillId="2" borderId="47" xfId="5" applyNumberFormat="1" applyFont="1" applyFill="1" applyBorder="1" applyAlignment="1">
      <alignment horizontal="center"/>
    </xf>
    <xf numFmtId="165" fontId="0" fillId="2" borderId="48" xfId="5" applyNumberFormat="1" applyFont="1" applyFill="1" applyBorder="1" applyAlignment="1">
      <alignment horizontal="center"/>
    </xf>
    <xf numFmtId="165" fontId="0" fillId="10" borderId="48" xfId="5" applyNumberFormat="1" applyFont="1" applyFill="1" applyBorder="1" applyAlignment="1">
      <alignment horizontal="center"/>
    </xf>
    <xf numFmtId="165" fontId="0" fillId="10" borderId="47" xfId="5" applyNumberFormat="1" applyFont="1" applyFill="1" applyBorder="1" applyAlignment="1">
      <alignment horizontal="center"/>
    </xf>
    <xf numFmtId="165" fontId="0" fillId="10" borderId="49" xfId="5" applyNumberFormat="1" applyFont="1" applyFill="1" applyBorder="1" applyAlignment="1">
      <alignment horizontal="center"/>
    </xf>
    <xf numFmtId="0" fontId="43" fillId="11" borderId="16" xfId="1" applyFont="1" applyFill="1" applyBorder="1" applyAlignment="1">
      <alignment horizontal="left" vertical="center"/>
    </xf>
    <xf numFmtId="0" fontId="43" fillId="11" borderId="16" xfId="1" applyFont="1" applyFill="1" applyBorder="1" applyAlignment="1">
      <alignment horizontal="center" vertical="center"/>
    </xf>
    <xf numFmtId="0" fontId="56" fillId="0" borderId="0" xfId="0" applyFont="1"/>
    <xf numFmtId="0" fontId="7" fillId="0" borderId="0" xfId="0" applyFont="1"/>
    <xf numFmtId="0" fontId="35" fillId="0" borderId="0" xfId="1" applyFont="1" applyAlignment="1">
      <alignment horizontal="center" vertical="center" wrapText="1"/>
    </xf>
    <xf numFmtId="0" fontId="32" fillId="11" borderId="0" xfId="1" applyFill="1"/>
    <xf numFmtId="0" fontId="7" fillId="0" borderId="0" xfId="83" applyFont="1"/>
    <xf numFmtId="3" fontId="33" fillId="0" borderId="6" xfId="83" applyNumberFormat="1" applyFont="1" applyBorder="1" applyAlignment="1">
      <alignment horizontal="center" vertical="center" wrapText="1"/>
    </xf>
    <xf numFmtId="3" fontId="33" fillId="12" borderId="6" xfId="83" applyNumberFormat="1" applyFont="1" applyFill="1" applyBorder="1" applyAlignment="1">
      <alignment horizontal="center" vertical="center" wrapText="1"/>
    </xf>
    <xf numFmtId="3" fontId="33" fillId="12" borderId="16" xfId="83" applyNumberFormat="1" applyFont="1" applyFill="1" applyBorder="1" applyAlignment="1">
      <alignment horizontal="center" vertical="center" wrapText="1"/>
    </xf>
    <xf numFmtId="3" fontId="33" fillId="0" borderId="16" xfId="84" applyNumberFormat="1" applyFont="1" applyBorder="1" applyAlignment="1">
      <alignment horizontal="center" vertical="center" wrapText="1"/>
    </xf>
    <xf numFmtId="165" fontId="0" fillId="12" borderId="46" xfId="5" applyNumberFormat="1" applyFont="1" applyFill="1" applyBorder="1" applyAlignment="1">
      <alignment horizontal="center"/>
    </xf>
    <xf numFmtId="165" fontId="0" fillId="12" borderId="47" xfId="5" applyNumberFormat="1" applyFont="1" applyFill="1" applyBorder="1" applyAlignment="1">
      <alignment horizontal="center"/>
    </xf>
    <xf numFmtId="165" fontId="0" fillId="12" borderId="48" xfId="5" applyNumberFormat="1" applyFont="1" applyFill="1" applyBorder="1" applyAlignment="1">
      <alignment horizontal="center"/>
    </xf>
    <xf numFmtId="0" fontId="7" fillId="0" borderId="0" xfId="86"/>
    <xf numFmtId="0" fontId="36" fillId="2" borderId="0" xfId="87" applyFont="1" applyFill="1"/>
    <xf numFmtId="165" fontId="44" fillId="0" borderId="41" xfId="8" applyNumberFormat="1" applyFont="1" applyFill="1" applyBorder="1" applyAlignment="1">
      <alignment horizontal="center"/>
    </xf>
    <xf numFmtId="165" fontId="44" fillId="0" borderId="42" xfId="8" applyNumberFormat="1" applyFont="1" applyFill="1" applyBorder="1" applyAlignment="1">
      <alignment horizontal="center"/>
    </xf>
    <xf numFmtId="165" fontId="44" fillId="0" borderId="24" xfId="8" applyNumberFormat="1" applyFont="1" applyFill="1" applyBorder="1" applyAlignment="1">
      <alignment horizontal="center"/>
    </xf>
    <xf numFmtId="165" fontId="44" fillId="0" borderId="44" xfId="8" applyNumberFormat="1" applyFont="1" applyFill="1" applyBorder="1" applyAlignment="1">
      <alignment horizontal="center"/>
    </xf>
    <xf numFmtId="165" fontId="44" fillId="12" borderId="9" xfId="8" applyNumberFormat="1" applyFont="1" applyFill="1" applyBorder="1" applyAlignment="1">
      <alignment horizontal="center"/>
    </xf>
    <xf numFmtId="165" fontId="44" fillId="12" borderId="43" xfId="8" applyNumberFormat="1" applyFont="1" applyFill="1" applyBorder="1" applyAlignment="1">
      <alignment horizontal="center"/>
    </xf>
    <xf numFmtId="165" fontId="44" fillId="12" borderId="25" xfId="8" applyNumberFormat="1" applyFont="1" applyFill="1" applyBorder="1" applyAlignment="1">
      <alignment horizontal="center"/>
    </xf>
    <xf numFmtId="165" fontId="44" fillId="12" borderId="45" xfId="8" applyNumberFormat="1" applyFont="1" applyFill="1" applyBorder="1" applyAlignment="1">
      <alignment horizontal="center"/>
    </xf>
    <xf numFmtId="0" fontId="43" fillId="13" borderId="52" xfId="87" applyFont="1" applyFill="1" applyBorder="1" applyAlignment="1">
      <alignment horizontal="center" vertical="center"/>
    </xf>
    <xf numFmtId="0" fontId="43" fillId="13" borderId="53" xfId="87" applyFont="1" applyFill="1" applyBorder="1" applyAlignment="1">
      <alignment horizontal="center" vertical="center"/>
    </xf>
    <xf numFmtId="0" fontId="43" fillId="13" borderId="54" xfId="87" applyFont="1" applyFill="1" applyBorder="1" applyAlignment="1">
      <alignment horizontal="center" vertical="center"/>
    </xf>
    <xf numFmtId="0" fontId="43" fillId="11" borderId="16" xfId="83" applyFont="1" applyFill="1" applyBorder="1" applyAlignment="1">
      <alignment horizontal="center" vertical="center"/>
    </xf>
    <xf numFmtId="0" fontId="6" fillId="0" borderId="0" xfId="83" applyFont="1"/>
    <xf numFmtId="0" fontId="36" fillId="0" borderId="0" xfId="83" applyFont="1" applyAlignment="1">
      <alignment vertical="center"/>
    </xf>
    <xf numFmtId="9" fontId="6" fillId="0" borderId="0" xfId="85" applyFont="1" applyFill="1" applyBorder="1"/>
    <xf numFmtId="165" fontId="0" fillId="12" borderId="49" xfId="5" applyNumberFormat="1" applyFont="1" applyFill="1" applyBorder="1" applyAlignment="1">
      <alignment horizontal="center"/>
    </xf>
    <xf numFmtId="3" fontId="24" fillId="12" borderId="6" xfId="9" applyNumberFormat="1" applyFont="1" applyFill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3" fontId="20" fillId="12" borderId="6" xfId="9" applyNumberFormat="1" applyFont="1" applyFill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14" fillId="12" borderId="6" xfId="9" applyNumberFormat="1" applyFont="1" applyFill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3" fontId="9" fillId="12" borderId="6" xfId="9" applyNumberFormat="1" applyFont="1" applyFill="1" applyBorder="1" applyAlignment="1">
      <alignment horizontal="center" vertical="center" wrapText="1"/>
    </xf>
    <xf numFmtId="3" fontId="8" fillId="12" borderId="6" xfId="9" applyNumberFormat="1" applyFont="1" applyFill="1" applyBorder="1" applyAlignment="1">
      <alignment horizontal="center" vertical="center" wrapText="1"/>
    </xf>
    <xf numFmtId="0" fontId="43" fillId="11" borderId="50" xfId="1" applyFont="1" applyFill="1" applyBorder="1" applyAlignment="1">
      <alignment horizontal="center" vertical="center"/>
    </xf>
    <xf numFmtId="0" fontId="42" fillId="2" borderId="0" xfId="1" applyFont="1" applyFill="1"/>
    <xf numFmtId="165" fontId="0" fillId="2" borderId="55" xfId="5" applyNumberFormat="1" applyFont="1" applyFill="1" applyBorder="1" applyAlignment="1">
      <alignment horizontal="center"/>
    </xf>
    <xf numFmtId="165" fontId="0" fillId="2" borderId="56" xfId="5" applyNumberFormat="1" applyFont="1" applyFill="1" applyBorder="1" applyAlignment="1">
      <alignment horizontal="center"/>
    </xf>
    <xf numFmtId="165" fontId="0" fillId="0" borderId="56" xfId="5" applyNumberFormat="1" applyFont="1" applyFill="1" applyBorder="1" applyAlignment="1">
      <alignment horizontal="center"/>
    </xf>
    <xf numFmtId="0" fontId="43" fillId="11" borderId="6" xfId="1" applyFont="1" applyFill="1" applyBorder="1" applyAlignment="1">
      <alignment horizontal="center" vertical="center"/>
    </xf>
    <xf numFmtId="165" fontId="0" fillId="0" borderId="55" xfId="5" applyNumberFormat="1" applyFont="1" applyFill="1" applyBorder="1" applyAlignment="1">
      <alignment horizontal="center"/>
    </xf>
    <xf numFmtId="165" fontId="0" fillId="0" borderId="46" xfId="5" applyNumberFormat="1" applyFont="1" applyFill="1" applyBorder="1" applyAlignment="1">
      <alignment horizontal="center"/>
    </xf>
    <xf numFmtId="165" fontId="0" fillId="0" borderId="47" xfId="5" applyNumberFormat="1" applyFont="1" applyFill="1" applyBorder="1" applyAlignment="1">
      <alignment horizontal="center"/>
    </xf>
    <xf numFmtId="0" fontId="50" fillId="0" borderId="0" xfId="1" applyFont="1"/>
    <xf numFmtId="165" fontId="50" fillId="0" borderId="0" xfId="0" applyNumberFormat="1" applyFont="1"/>
    <xf numFmtId="0" fontId="32" fillId="13" borderId="0" xfId="1" applyFill="1"/>
    <xf numFmtId="0" fontId="0" fillId="0" borderId="0" xfId="0" applyAlignment="1">
      <alignment horizontal="left" indent="1"/>
    </xf>
    <xf numFmtId="0" fontId="56" fillId="0" borderId="0" xfId="0" applyFont="1" applyAlignment="1">
      <alignment horizontal="left"/>
    </xf>
    <xf numFmtId="164" fontId="5" fillId="0" borderId="0" xfId="81" applyFont="1" applyFill="1"/>
    <xf numFmtId="0" fontId="57" fillId="0" borderId="0" xfId="0" applyFont="1"/>
    <xf numFmtId="165" fontId="52" fillId="0" borderId="0" xfId="0" applyNumberFormat="1" applyFont="1"/>
    <xf numFmtId="0" fontId="4" fillId="0" borderId="0" xfId="83" applyFont="1"/>
    <xf numFmtId="0" fontId="58" fillId="0" borderId="0" xfId="83" applyFont="1"/>
    <xf numFmtId="165" fontId="44" fillId="0" borderId="0" xfId="83" applyNumberFormat="1" applyFont="1"/>
    <xf numFmtId="4" fontId="0" fillId="0" borderId="0" xfId="0" applyNumberFormat="1"/>
    <xf numFmtId="165" fontId="32" fillId="2" borderId="0" xfId="1" applyNumberFormat="1" applyFill="1"/>
    <xf numFmtId="165" fontId="34" fillId="0" borderId="0" xfId="83" applyNumberFormat="1" applyFont="1"/>
    <xf numFmtId="0" fontId="34" fillId="2" borderId="0" xfId="1" applyFont="1" applyFill="1"/>
    <xf numFmtId="0" fontId="44" fillId="2" borderId="0" xfId="1" applyFont="1" applyFill="1"/>
    <xf numFmtId="165" fontId="34" fillId="2" borderId="0" xfId="1" applyNumberFormat="1" applyFont="1" applyFill="1"/>
    <xf numFmtId="165" fontId="44" fillId="2" borderId="0" xfId="1" applyNumberFormat="1" applyFont="1" applyFill="1"/>
    <xf numFmtId="0" fontId="51" fillId="2" borderId="0" xfId="23" applyFont="1" applyFill="1"/>
    <xf numFmtId="0" fontId="60" fillId="2" borderId="0" xfId="1" applyFont="1" applyFill="1"/>
    <xf numFmtId="0" fontId="51" fillId="0" borderId="0" xfId="23" applyFont="1"/>
    <xf numFmtId="3" fontId="51" fillId="0" borderId="0" xfId="23" applyNumberFormat="1" applyFont="1"/>
    <xf numFmtId="0" fontId="59" fillId="0" borderId="0" xfId="0" applyFont="1"/>
    <xf numFmtId="165" fontId="51" fillId="0" borderId="0" xfId="23" applyNumberFormat="1" applyFont="1"/>
    <xf numFmtId="4" fontId="51" fillId="0" borderId="0" xfId="0" applyNumberFormat="1" applyFont="1"/>
    <xf numFmtId="164" fontId="51" fillId="0" borderId="0" xfId="81" applyFont="1" applyFill="1"/>
    <xf numFmtId="0" fontId="44" fillId="2" borderId="0" xfId="83" applyFont="1" applyFill="1"/>
    <xf numFmtId="0" fontId="11" fillId="2" borderId="0" xfId="83" applyFill="1"/>
    <xf numFmtId="165" fontId="11" fillId="2" borderId="0" xfId="83" applyNumberFormat="1" applyFill="1"/>
    <xf numFmtId="165" fontId="44" fillId="2" borderId="0" xfId="83" applyNumberFormat="1" applyFont="1" applyFill="1"/>
    <xf numFmtId="0" fontId="60" fillId="2" borderId="0" xfId="87" applyFont="1" applyFill="1"/>
    <xf numFmtId="0" fontId="61" fillId="0" borderId="0" xfId="0" applyFont="1" applyAlignment="1">
      <alignment horizontal="right"/>
    </xf>
    <xf numFmtId="0" fontId="0" fillId="2" borderId="0" xfId="0" applyFill="1"/>
    <xf numFmtId="0" fontId="61" fillId="2" borderId="0" xfId="0" applyFont="1" applyFill="1" applyAlignment="1">
      <alignment horizontal="right"/>
    </xf>
    <xf numFmtId="0" fontId="55" fillId="2" borderId="0" xfId="0" applyFont="1" applyFill="1" applyAlignment="1">
      <alignment horizontal="right"/>
    </xf>
    <xf numFmtId="0" fontId="43" fillId="11" borderId="16" xfId="83" applyFont="1" applyFill="1" applyBorder="1" applyAlignment="1">
      <alignment horizontal="center" vertical="center"/>
    </xf>
    <xf numFmtId="0" fontId="43" fillId="11" borderId="50" xfId="1" applyFont="1" applyFill="1" applyBorder="1" applyAlignment="1">
      <alignment horizontal="center" vertical="center"/>
    </xf>
    <xf numFmtId="0" fontId="43" fillId="11" borderId="51" xfId="1" applyFont="1" applyFill="1" applyBorder="1" applyAlignment="1">
      <alignment horizontal="center" vertical="center"/>
    </xf>
    <xf numFmtId="0" fontId="43" fillId="11" borderId="57" xfId="1" applyFont="1" applyFill="1" applyBorder="1" applyAlignment="1">
      <alignment horizontal="center" vertical="center"/>
    </xf>
    <xf numFmtId="0" fontId="43" fillId="11" borderId="0" xfId="1" applyFont="1" applyFill="1" applyAlignment="1">
      <alignment horizontal="center" vertical="center"/>
    </xf>
    <xf numFmtId="0" fontId="0" fillId="0" borderId="0" xfId="0"/>
    <xf numFmtId="0" fontId="49" fillId="11" borderId="16" xfId="1" applyFont="1" applyFill="1" applyBorder="1" applyAlignment="1">
      <alignment horizontal="center" vertical="center" textRotation="90"/>
    </xf>
    <xf numFmtId="0" fontId="33" fillId="0" borderId="0" xfId="0" applyFont="1" applyAlignment="1">
      <alignment horizontal="center"/>
    </xf>
    <xf numFmtId="0" fontId="49" fillId="4" borderId="26" xfId="1" applyFont="1" applyFill="1" applyBorder="1" applyAlignment="1">
      <alignment horizontal="center" vertical="center" textRotation="90"/>
    </xf>
    <xf numFmtId="0" fontId="43" fillId="4" borderId="19" xfId="12" applyFont="1" applyFill="1" applyBorder="1" applyAlignment="1">
      <alignment horizontal="center" vertical="center"/>
    </xf>
    <xf numFmtId="0" fontId="43" fillId="4" borderId="21" xfId="12" applyFont="1" applyFill="1" applyBorder="1" applyAlignment="1">
      <alignment horizontal="center" vertical="center"/>
    </xf>
    <xf numFmtId="0" fontId="43" fillId="4" borderId="17" xfId="12" applyFont="1" applyFill="1" applyBorder="1" applyAlignment="1">
      <alignment horizontal="center" vertical="center"/>
    </xf>
    <xf numFmtId="0" fontId="43" fillId="4" borderId="20" xfId="12" applyFont="1" applyFill="1" applyBorder="1" applyAlignment="1">
      <alignment horizontal="center" vertical="center"/>
    </xf>
    <xf numFmtId="0" fontId="43" fillId="4" borderId="18" xfId="12" applyFont="1" applyFill="1" applyBorder="1" applyAlignment="1">
      <alignment horizontal="center" vertical="center"/>
    </xf>
    <xf numFmtId="0" fontId="43" fillId="4" borderId="11" xfId="12" applyFont="1" applyFill="1" applyBorder="1" applyAlignment="1">
      <alignment horizontal="center" vertical="center"/>
    </xf>
    <xf numFmtId="0" fontId="43" fillId="13" borderId="19" xfId="87" applyFont="1" applyFill="1" applyBorder="1" applyAlignment="1">
      <alignment horizontal="center" vertical="center"/>
    </xf>
    <xf numFmtId="0" fontId="43" fillId="13" borderId="21" xfId="87" applyFont="1" applyFill="1" applyBorder="1" applyAlignment="1">
      <alignment horizontal="center" vertical="center"/>
    </xf>
    <xf numFmtId="0" fontId="43" fillId="13" borderId="17" xfId="87" applyFont="1" applyFill="1" applyBorder="1" applyAlignment="1">
      <alignment horizontal="center" vertical="center"/>
    </xf>
    <xf numFmtId="0" fontId="43" fillId="13" borderId="20" xfId="87" applyFont="1" applyFill="1" applyBorder="1" applyAlignment="1">
      <alignment horizontal="center" vertical="center"/>
    </xf>
    <xf numFmtId="0" fontId="43" fillId="13" borderId="18" xfId="87" applyFont="1" applyFill="1" applyBorder="1" applyAlignment="1">
      <alignment horizontal="center" vertical="center"/>
    </xf>
    <xf numFmtId="0" fontId="43" fillId="13" borderId="11" xfId="87" applyFont="1" applyFill="1" applyBorder="1" applyAlignment="1">
      <alignment horizontal="center" vertical="center"/>
    </xf>
    <xf numFmtId="49" fontId="15" fillId="0" borderId="6" xfId="9" applyNumberFormat="1" applyFont="1" applyBorder="1" applyAlignment="1">
      <alignment horizontal="center" vertical="center" wrapText="1"/>
    </xf>
    <xf numFmtId="49" fontId="20" fillId="0" borderId="7" xfId="9" applyNumberFormat="1" applyFont="1" applyBorder="1" applyAlignment="1">
      <alignment horizontal="center" vertical="center" wrapText="1"/>
    </xf>
    <xf numFmtId="49" fontId="20" fillId="0" borderId="8" xfId="9" applyNumberFormat="1" applyFont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3" fontId="29" fillId="0" borderId="7" xfId="9" applyNumberFormat="1" applyBorder="1" applyAlignment="1">
      <alignment horizontal="center" vertical="center" wrapText="1"/>
    </xf>
    <xf numFmtId="3" fontId="29" fillId="0" borderId="8" xfId="9" applyNumberFormat="1" applyBorder="1" applyAlignment="1">
      <alignment horizontal="center" vertical="center" wrapText="1"/>
    </xf>
    <xf numFmtId="0" fontId="14" fillId="12" borderId="6" xfId="81" applyNumberFormat="1" applyFont="1" applyFill="1" applyBorder="1" applyAlignment="1">
      <alignment horizontal="center" vertical="center" wrapText="1"/>
    </xf>
    <xf numFmtId="0" fontId="14" fillId="12" borderId="7" xfId="81" applyNumberFormat="1" applyFont="1" applyFill="1" applyBorder="1" applyAlignment="1">
      <alignment horizontal="center" vertical="center" wrapText="1"/>
    </xf>
    <xf numFmtId="0" fontId="14" fillId="12" borderId="8" xfId="81" applyNumberFormat="1" applyFont="1" applyFill="1" applyBorder="1" applyAlignment="1">
      <alignment horizontal="center" vertical="center" wrapText="1"/>
    </xf>
    <xf numFmtId="3" fontId="13" fillId="0" borderId="6" xfId="9" applyNumberFormat="1" applyFont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3" fontId="29" fillId="12" borderId="7" xfId="9" applyNumberFormat="1" applyFill="1" applyBorder="1" applyAlignment="1">
      <alignment horizontal="center" vertical="center" wrapText="1"/>
    </xf>
    <xf numFmtId="3" fontId="29" fillId="12" borderId="8" xfId="9" applyNumberFormat="1" applyFill="1" applyBorder="1" applyAlignment="1">
      <alignment horizontal="center" vertical="center" wrapText="1"/>
    </xf>
    <xf numFmtId="49" fontId="14" fillId="0" borderId="6" xfId="9" applyNumberFormat="1" applyFont="1" applyBorder="1" applyAlignment="1">
      <alignment horizontal="center" vertical="center" wrapText="1"/>
    </xf>
    <xf numFmtId="49" fontId="14" fillId="0" borderId="7" xfId="9" applyNumberFormat="1" applyFont="1" applyBorder="1" applyAlignment="1">
      <alignment horizontal="center" vertical="center" wrapText="1"/>
    </xf>
    <xf numFmtId="49" fontId="14" fillId="0" borderId="8" xfId="9" applyNumberFormat="1" applyFont="1" applyBorder="1" applyAlignment="1">
      <alignment horizontal="center" vertical="center" wrapText="1"/>
    </xf>
    <xf numFmtId="3" fontId="10" fillId="0" borderId="6" xfId="9" applyNumberFormat="1" applyFont="1" applyBorder="1" applyAlignment="1">
      <alignment horizontal="center" vertical="center" wrapText="1"/>
    </xf>
    <xf numFmtId="3" fontId="14" fillId="0" borderId="6" xfId="9" applyNumberFormat="1" applyFont="1" applyBorder="1" applyAlignment="1">
      <alignment horizontal="center" vertical="center" wrapText="1"/>
    </xf>
    <xf numFmtId="3" fontId="14" fillId="12" borderId="6" xfId="9" applyNumberFormat="1" applyFont="1" applyFill="1" applyBorder="1" applyAlignment="1">
      <alignment horizontal="center" vertical="center" wrapText="1"/>
    </xf>
    <xf numFmtId="0" fontId="43" fillId="11" borderId="22" xfId="9" applyFont="1" applyFill="1" applyBorder="1" applyAlignment="1">
      <alignment horizontal="center" vertical="center"/>
    </xf>
    <xf numFmtId="0" fontId="43" fillId="11" borderId="23" xfId="9" applyFont="1" applyFill="1" applyBorder="1" applyAlignment="1">
      <alignment horizontal="center" vertical="center"/>
    </xf>
    <xf numFmtId="0" fontId="43" fillId="11" borderId="1" xfId="9" applyFont="1" applyFill="1" applyBorder="1" applyAlignment="1">
      <alignment horizontal="center" vertical="center"/>
    </xf>
    <xf numFmtId="0" fontId="43" fillId="11" borderId="0" xfId="9" applyFont="1" applyFill="1" applyAlignment="1">
      <alignment horizontal="center" vertical="center"/>
    </xf>
    <xf numFmtId="0" fontId="43" fillId="11" borderId="2" xfId="9" applyFont="1" applyFill="1" applyBorder="1" applyAlignment="1">
      <alignment horizontal="center" vertical="center"/>
    </xf>
    <xf numFmtId="0" fontId="43" fillId="11" borderId="3" xfId="9" applyFont="1" applyFill="1" applyBorder="1" applyAlignment="1">
      <alignment horizontal="center" vertical="center"/>
    </xf>
    <xf numFmtId="0" fontId="43" fillId="11" borderId="4" xfId="9" applyFont="1" applyFill="1" applyBorder="1" applyAlignment="1">
      <alignment horizontal="center" vertical="center"/>
    </xf>
    <xf numFmtId="0" fontId="43" fillId="11" borderId="5" xfId="9" applyFont="1" applyFill="1" applyBorder="1" applyAlignment="1">
      <alignment horizontal="center" vertical="center"/>
    </xf>
    <xf numFmtId="0" fontId="43" fillId="11" borderId="1" xfId="9" applyFont="1" applyFill="1" applyBorder="1" applyAlignment="1">
      <alignment horizontal="center" vertical="center" wrapText="1"/>
    </xf>
    <xf numFmtId="0" fontId="43" fillId="11" borderId="0" xfId="9" applyFont="1" applyFill="1" applyAlignment="1">
      <alignment horizontal="center" vertical="center" wrapText="1"/>
    </xf>
    <xf numFmtId="0" fontId="43" fillId="11" borderId="2" xfId="9" applyFont="1" applyFill="1" applyBorder="1" applyAlignment="1">
      <alignment horizontal="center" vertical="center" wrapText="1"/>
    </xf>
    <xf numFmtId="0" fontId="43" fillId="11" borderId="3" xfId="9" applyFont="1" applyFill="1" applyBorder="1" applyAlignment="1">
      <alignment horizontal="center" vertical="center" wrapText="1"/>
    </xf>
    <xf numFmtId="0" fontId="43" fillId="11" borderId="4" xfId="9" applyFont="1" applyFill="1" applyBorder="1" applyAlignment="1">
      <alignment horizontal="center" vertical="center" wrapText="1"/>
    </xf>
    <xf numFmtId="0" fontId="43" fillId="11" borderId="5" xfId="9" applyFont="1" applyFill="1" applyBorder="1" applyAlignment="1">
      <alignment horizontal="center" vertical="center" wrapText="1"/>
    </xf>
    <xf numFmtId="49" fontId="17" fillId="0" borderId="6" xfId="9" applyNumberFormat="1" applyFont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0" fontId="20" fillId="12" borderId="6" xfId="81" applyNumberFormat="1" applyFont="1" applyFill="1" applyBorder="1" applyAlignment="1">
      <alignment horizontal="center" vertical="center" wrapText="1"/>
    </xf>
    <xf numFmtId="0" fontId="29" fillId="12" borderId="7" xfId="81" applyNumberFormat="1" applyFont="1" applyFill="1" applyBorder="1" applyAlignment="1">
      <alignment horizontal="center" vertical="center" wrapText="1"/>
    </xf>
    <xf numFmtId="0" fontId="29" fillId="12" borderId="8" xfId="81" applyNumberFormat="1" applyFont="1" applyFill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0" fontId="29" fillId="12" borderId="6" xfId="81" applyNumberFormat="1" applyFont="1" applyFill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49" fontId="24" fillId="0" borderId="7" xfId="9" applyNumberFormat="1" applyFont="1" applyBorder="1" applyAlignment="1">
      <alignment horizontal="center" vertical="center" wrapText="1"/>
    </xf>
    <xf numFmtId="49" fontId="24" fillId="0" borderId="8" xfId="9" applyNumberFormat="1" applyFont="1" applyBorder="1" applyAlignment="1">
      <alignment horizontal="center" vertical="center" wrapText="1"/>
    </xf>
    <xf numFmtId="3" fontId="24" fillId="0" borderId="6" xfId="9" applyNumberFormat="1" applyFont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49" fontId="24" fillId="0" borderId="6" xfId="9" applyNumberFormat="1" applyFont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49" fontId="20" fillId="0" borderId="6" xfId="9" applyNumberFormat="1" applyFont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3" fontId="22" fillId="0" borderId="6" xfId="9" applyNumberFormat="1" applyFont="1" applyBorder="1" applyAlignment="1">
      <alignment horizontal="center" vertical="center" wrapText="1"/>
    </xf>
    <xf numFmtId="49" fontId="22" fillId="0" borderId="6" xfId="9" applyNumberFormat="1" applyFont="1" applyBorder="1" applyAlignment="1">
      <alignment horizontal="center" vertical="center" wrapText="1"/>
    </xf>
    <xf numFmtId="3" fontId="29" fillId="0" borderId="6" xfId="9" applyNumberFormat="1" applyBorder="1" applyAlignment="1">
      <alignment horizontal="center" vertical="center" wrapText="1"/>
    </xf>
    <xf numFmtId="3" fontId="28" fillId="12" borderId="6" xfId="9" applyNumberFormat="1" applyFont="1" applyFill="1" applyBorder="1" applyAlignment="1">
      <alignment horizontal="center" vertical="center" wrapText="1"/>
    </xf>
    <xf numFmtId="3" fontId="27" fillId="0" borderId="6" xfId="9" applyNumberFormat="1" applyFont="1" applyBorder="1" applyAlignment="1">
      <alignment horizontal="center" vertical="center" wrapText="1"/>
    </xf>
    <xf numFmtId="49" fontId="27" fillId="0" borderId="6" xfId="9" applyNumberFormat="1" applyFont="1" applyBorder="1" applyAlignment="1">
      <alignment horizontal="center" vertical="center" wrapText="1"/>
    </xf>
    <xf numFmtId="49" fontId="27" fillId="0" borderId="7" xfId="9" applyNumberFormat="1" applyFont="1" applyBorder="1" applyAlignment="1">
      <alignment horizontal="center" vertical="center" wrapText="1"/>
    </xf>
    <xf numFmtId="49" fontId="27" fillId="0" borderId="8" xfId="9" applyNumberFormat="1" applyFont="1" applyBorder="1" applyAlignment="1">
      <alignment horizontal="center" vertical="center" wrapText="1"/>
    </xf>
    <xf numFmtId="3" fontId="20" fillId="0" borderId="6" xfId="9" applyNumberFormat="1" applyFont="1" applyBorder="1" applyAlignment="1">
      <alignment horizontal="center" vertical="center" wrapText="1"/>
    </xf>
    <xf numFmtId="3" fontId="20" fillId="12" borderId="6" xfId="9" applyNumberFormat="1" applyFont="1" applyFill="1" applyBorder="1" applyAlignment="1">
      <alignment horizontal="center" vertical="center" wrapText="1"/>
    </xf>
    <xf numFmtId="3" fontId="27" fillId="0" borderId="7" xfId="9" applyNumberFormat="1" applyFont="1" applyBorder="1" applyAlignment="1">
      <alignment horizontal="center" vertical="center" wrapText="1"/>
    </xf>
    <xf numFmtId="3" fontId="27" fillId="0" borderId="8" xfId="9" applyNumberFormat="1" applyFont="1" applyBorder="1" applyAlignment="1">
      <alignment horizontal="center" vertical="center" wrapText="1"/>
    </xf>
    <xf numFmtId="3" fontId="28" fillId="12" borderId="7" xfId="9" applyNumberFormat="1" applyFont="1" applyFill="1" applyBorder="1" applyAlignment="1">
      <alignment horizontal="center" vertical="center" wrapText="1"/>
    </xf>
    <xf numFmtId="3" fontId="28" fillId="12" borderId="8" xfId="9" applyNumberFormat="1" applyFont="1" applyFill="1" applyBorder="1" applyAlignment="1">
      <alignment horizontal="center" vertical="center" wrapText="1"/>
    </xf>
    <xf numFmtId="0" fontId="43" fillId="11" borderId="29" xfId="9" applyFont="1" applyFill="1" applyBorder="1" applyAlignment="1">
      <alignment horizontal="center" vertical="center"/>
    </xf>
    <xf numFmtId="0" fontId="43" fillId="11" borderId="30" xfId="9" applyFont="1" applyFill="1" applyBorder="1" applyAlignment="1">
      <alignment horizontal="center" vertical="center"/>
    </xf>
    <xf numFmtId="3" fontId="16" fillId="12" borderId="6" xfId="9" applyNumberFormat="1" applyFont="1" applyFill="1" applyBorder="1" applyAlignment="1">
      <alignment horizontal="center" vertical="center" wrapText="1"/>
    </xf>
    <xf numFmtId="49" fontId="16" fillId="0" borderId="6" xfId="9" applyNumberFormat="1" applyFont="1" applyBorder="1" applyAlignment="1">
      <alignment horizontal="center" vertical="center" wrapText="1"/>
    </xf>
    <xf numFmtId="3" fontId="15" fillId="0" borderId="6" xfId="9" applyNumberFormat="1" applyFont="1" applyBorder="1" applyAlignment="1">
      <alignment horizontal="center" vertical="center" wrapText="1"/>
    </xf>
    <xf numFmtId="3" fontId="15" fillId="12" borderId="6" xfId="9" applyNumberFormat="1" applyFont="1" applyFill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3" fontId="8" fillId="0" borderId="6" xfId="9" applyNumberFormat="1" applyFont="1" applyBorder="1" applyAlignment="1">
      <alignment horizontal="center" vertical="center" wrapText="1"/>
    </xf>
    <xf numFmtId="3" fontId="8" fillId="12" borderId="6" xfId="9" applyNumberFormat="1" applyFont="1" applyFill="1" applyBorder="1" applyAlignment="1">
      <alignment horizontal="center" vertical="center" wrapText="1"/>
    </xf>
    <xf numFmtId="49" fontId="8" fillId="0" borderId="6" xfId="9" applyNumberFormat="1" applyFont="1" applyBorder="1" applyAlignment="1">
      <alignment horizontal="center" vertical="center" wrapText="1"/>
    </xf>
    <xf numFmtId="49" fontId="10" fillId="0" borderId="6" xfId="9" applyNumberFormat="1" applyFont="1" applyBorder="1" applyAlignment="1">
      <alignment horizontal="center" vertical="center" wrapText="1"/>
    </xf>
    <xf numFmtId="3" fontId="2" fillId="0" borderId="6" xfId="9" applyNumberFormat="1" applyFont="1" applyBorder="1" applyAlignment="1">
      <alignment horizontal="center" vertical="center" wrapText="1"/>
    </xf>
    <xf numFmtId="0" fontId="2" fillId="12" borderId="6" xfId="81" applyNumberFormat="1" applyFont="1" applyFill="1" applyBorder="1" applyAlignment="1">
      <alignment horizontal="center" vertical="center" wrapText="1"/>
    </xf>
    <xf numFmtId="0" fontId="2" fillId="12" borderId="7" xfId="81" applyNumberFormat="1" applyFont="1" applyFill="1" applyBorder="1" applyAlignment="1">
      <alignment horizontal="center" vertical="center" wrapText="1"/>
    </xf>
    <xf numFmtId="0" fontId="2" fillId="12" borderId="8" xfId="81" applyNumberFormat="1" applyFont="1" applyFill="1" applyBorder="1" applyAlignment="1">
      <alignment horizontal="center" vertical="center" wrapText="1"/>
    </xf>
    <xf numFmtId="3" fontId="2" fillId="12" borderId="6" xfId="9" applyNumberFormat="1" applyFont="1" applyFill="1" applyBorder="1" applyAlignment="1">
      <alignment horizontal="center" vertical="center" wrapText="1"/>
    </xf>
    <xf numFmtId="49" fontId="2" fillId="0" borderId="6" xfId="9" applyNumberFormat="1" applyFont="1" applyBorder="1" applyAlignment="1">
      <alignment horizontal="center" vertical="center" wrapText="1"/>
    </xf>
    <xf numFmtId="49" fontId="2" fillId="0" borderId="7" xfId="9" applyNumberFormat="1" applyFont="1" applyBorder="1" applyAlignment="1">
      <alignment horizontal="center" vertical="center" wrapText="1"/>
    </xf>
    <xf numFmtId="49" fontId="2" fillId="0" borderId="8" xfId="9" applyNumberFormat="1" applyFont="1" applyBorder="1" applyAlignment="1">
      <alignment horizontal="center" vertical="center" wrapText="1"/>
    </xf>
    <xf numFmtId="3" fontId="3" fillId="0" borderId="6" xfId="9" applyNumberFormat="1" applyFont="1" applyBorder="1" applyAlignment="1">
      <alignment horizontal="center" vertical="center" wrapText="1"/>
    </xf>
    <xf numFmtId="3" fontId="3" fillId="12" borderId="6" xfId="9" applyNumberFormat="1" applyFont="1" applyFill="1" applyBorder="1" applyAlignment="1">
      <alignment horizontal="center" vertical="center" wrapText="1"/>
    </xf>
    <xf numFmtId="49" fontId="3" fillId="0" borderId="6" xfId="9" applyNumberFormat="1" applyFont="1" applyBorder="1" applyAlignment="1">
      <alignment horizontal="center" vertical="center" wrapText="1"/>
    </xf>
    <xf numFmtId="3" fontId="1" fillId="12" borderId="6" xfId="9" applyNumberFormat="1" applyFont="1" applyFill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>
                <a:tint val="7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deklaracji'!$C$10:$F$10</c:f>
              <c:numCache>
                <c:formatCode>#,##0</c:formatCode>
                <c:ptCount val="4"/>
                <c:pt idx="0">
                  <c:v>10933</c:v>
                </c:pt>
                <c:pt idx="1">
                  <c:v>11146</c:v>
                </c:pt>
                <c:pt idx="2">
                  <c:v>11668</c:v>
                </c:pt>
                <c:pt idx="3">
                  <c:v>11588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CE-4615-853F-259DC6596814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11635</c:v>
                </c:pt>
                <c:pt idx="1">
                  <c:v>12017</c:v>
                </c:pt>
                <c:pt idx="2">
                  <c:v>12191</c:v>
                </c:pt>
                <c:pt idx="3">
                  <c:v>12185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12400</c:v>
                </c:pt>
                <c:pt idx="1">
                  <c:v>12894</c:v>
                </c:pt>
                <c:pt idx="2">
                  <c:v>13123</c:v>
                </c:pt>
                <c:pt idx="3">
                  <c:v>13100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5"/>
          <c:tx>
            <c:strRef>
              <c:f>'1. Liczba deklaracji'!$B$13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tint val="5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13209</c:v>
                </c:pt>
                <c:pt idx="1">
                  <c:v>12654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8-4C5F-A93A-ADE66A88363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3">
                      <a:shade val="5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5CE-4615-853F-259DC6596814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7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12433</c:v>
                      </c:pt>
                      <c:pt idx="1">
                        <c:v>12724</c:v>
                      </c:pt>
                      <c:pt idx="2">
                        <c:v>12791</c:v>
                      </c:pt>
                      <c:pt idx="3">
                        <c:v>12640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4000"/>
          <c:min val="9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ogólne'!$B$19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ogólne'!$C$18:$H$18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ogólne'!$C$19:$H$19</c:f>
              <c:numCache>
                <c:formatCode>_-* #\ ##0\ _z_ł_-;\-* #\ ##0\ _z_ł_-;_-* "-"??\ _z_ł_-;_-@_-</c:formatCode>
                <c:ptCount val="6"/>
                <c:pt idx="0">
                  <c:v>2597214</c:v>
                </c:pt>
                <c:pt idx="1">
                  <c:v>509532</c:v>
                </c:pt>
                <c:pt idx="2">
                  <c:v>1536594</c:v>
                </c:pt>
                <c:pt idx="3">
                  <c:v>2154022</c:v>
                </c:pt>
                <c:pt idx="4">
                  <c:v>2594337</c:v>
                </c:pt>
                <c:pt idx="5">
                  <c:v>1573803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ogólne'!$B$20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ogólne'!$C$18:$H$18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ogólne'!$C$20:$H$20</c:f>
              <c:numCache>
                <c:formatCode>_-* #\ ##0\ _z_ł_-;\-* #\ ##0\ _z_ł_-;_-* "-"??\ _z_ł_-;_-@_-</c:formatCode>
                <c:ptCount val="6"/>
                <c:pt idx="0">
                  <c:v>7746750</c:v>
                </c:pt>
                <c:pt idx="1">
                  <c:v>1076779</c:v>
                </c:pt>
                <c:pt idx="2">
                  <c:v>4071652</c:v>
                </c:pt>
                <c:pt idx="3">
                  <c:v>6302853</c:v>
                </c:pt>
                <c:pt idx="4">
                  <c:v>7568618</c:v>
                </c:pt>
                <c:pt idx="5">
                  <c:v>4545917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344206020049021E-2"/>
          <c:y val="3.6731481824752707E-2"/>
          <c:w val="0.8055452037960904"/>
          <c:h val="0.885804268266550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Dane ogólne'!$M$19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ogólne'!$N$18:$S$18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ogólne'!$N$19:$S$19</c:f>
              <c:numCache>
                <c:formatCode>_-* #\ ##0\ _z_ł_-;\-* #\ ##0\ _z_ł_-;_-* "-"??\ _z_ł_-;_-@_-</c:formatCode>
                <c:ptCount val="6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16558</c:v>
                </c:pt>
                <c:pt idx="4">
                  <c:v>25739</c:v>
                </c:pt>
                <c:pt idx="5">
                  <c:v>4871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ogólne'!$M$20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ogólne'!$N$18:$S$18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ogólne'!$N$20:$S$20</c:f>
              <c:numCache>
                <c:formatCode>_-* #\ ##0\ _z_ł_-;\-* #\ ##0\ _z_ł_-;_-* "-"??\ _z_ł_-;_-@_-</c:formatCode>
                <c:ptCount val="6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42478</c:v>
                </c:pt>
                <c:pt idx="4">
                  <c:v>78006</c:v>
                </c:pt>
                <c:pt idx="5">
                  <c:v>18063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OT'!$D$24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OT'!$E$24:$J$24</c:f>
              <c:numCache>
                <c:formatCode>_-* #\ ##0\ _z_ł_-;\-* #\ ##0\ _z_ł_-;_-* "-"??\ _z_ł_-;_-@_-</c:formatCode>
                <c:ptCount val="6"/>
                <c:pt idx="0">
                  <c:v>1231990</c:v>
                </c:pt>
                <c:pt idx="1">
                  <c:v>505602</c:v>
                </c:pt>
                <c:pt idx="2">
                  <c:v>851678</c:v>
                </c:pt>
                <c:pt idx="3">
                  <c:v>1195850</c:v>
                </c:pt>
                <c:pt idx="4">
                  <c:v>1591035</c:v>
                </c:pt>
                <c:pt idx="5">
                  <c:v>975410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OT'!$D$25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OT'!$E$25:$J$25</c:f>
              <c:numCache>
                <c:formatCode>_-* #\ ##0\ _z_ł_-;\-* #\ ##0\ _z_ł_-;_-* "-"??\ _z_ł_-;_-@_-</c:formatCode>
                <c:ptCount val="6"/>
                <c:pt idx="0">
                  <c:v>114884</c:v>
                </c:pt>
                <c:pt idx="1">
                  <c:v>35765</c:v>
                </c:pt>
                <c:pt idx="2">
                  <c:v>56148</c:v>
                </c:pt>
                <c:pt idx="3">
                  <c:v>110038</c:v>
                </c:pt>
                <c:pt idx="4">
                  <c:v>139147</c:v>
                </c:pt>
                <c:pt idx="5">
                  <c:v>79304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OT'!$D$26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OT'!$E$26:$J$26</c:f>
              <c:numCache>
                <c:formatCode>_-* #\ ##0\ _z_ł_-;\-* #\ ##0\ _z_ł_-;_-* "-"??\ _z_ł_-;_-@_-</c:formatCode>
                <c:ptCount val="6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7471</c:v>
                </c:pt>
                <c:pt idx="4">
                  <c:v>10310</c:v>
                </c:pt>
                <c:pt idx="5">
                  <c:v>5745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OT'!$D$27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OT'!$E$27:$J$27</c:f>
              <c:numCache>
                <c:formatCode>_-* #\ ##0\ _z_ł_-;\-* #\ ##0\ _z_ł_-;_-* "-"??\ _z_ł_-;_-@_-</c:formatCode>
                <c:ptCount val="6"/>
                <c:pt idx="0">
                  <c:v>331122</c:v>
                </c:pt>
                <c:pt idx="1">
                  <c:v>106331</c:v>
                </c:pt>
                <c:pt idx="2">
                  <c:v>135994</c:v>
                </c:pt>
                <c:pt idx="3">
                  <c:v>271533</c:v>
                </c:pt>
                <c:pt idx="4">
                  <c:v>365373</c:v>
                </c:pt>
                <c:pt idx="5">
                  <c:v>249884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OT'!$D$28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OT'!$E$28:$J$28</c:f>
              <c:numCache>
                <c:formatCode>_-* #\ ##0\ _z_ł_-;\-* #\ ##0\ _z_ł_-;_-* "-"??\ _z_ł_-;_-@_-</c:formatCode>
                <c:ptCount val="6"/>
                <c:pt idx="0">
                  <c:v>29693</c:v>
                </c:pt>
                <c:pt idx="1">
                  <c:v>14752</c:v>
                </c:pt>
                <c:pt idx="2">
                  <c:v>31301</c:v>
                </c:pt>
                <c:pt idx="3">
                  <c:v>39799</c:v>
                </c:pt>
                <c:pt idx="4">
                  <c:v>50128</c:v>
                </c:pt>
                <c:pt idx="5">
                  <c:v>20402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OT'!$D$29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OT'!$E$29:$J$29</c:f>
              <c:numCache>
                <c:formatCode>_-* #\ ##0\ _z_ł_-;\-* #\ ##0\ _z_ł_-;_-* "-"??\ _z_ł_-;_-@_-</c:formatCode>
                <c:ptCount val="6"/>
                <c:pt idx="0">
                  <c:v>999121</c:v>
                </c:pt>
                <c:pt idx="1">
                  <c:v>402704</c:v>
                </c:pt>
                <c:pt idx="2">
                  <c:v>638098</c:v>
                </c:pt>
                <c:pt idx="3">
                  <c:v>638465</c:v>
                </c:pt>
                <c:pt idx="4">
                  <c:v>558654</c:v>
                </c:pt>
                <c:pt idx="5">
                  <c:v>310419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OT'!$D$24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OT'!$E$24:$J$24</c:f>
              <c:numCache>
                <c:formatCode>_-* #\ ##0\ _z_ł_-;\-* #\ ##0\ _z_ł_-;_-* "-"??\ _z_ł_-;_-@_-</c:formatCode>
                <c:ptCount val="6"/>
                <c:pt idx="0">
                  <c:v>3310498</c:v>
                </c:pt>
                <c:pt idx="1">
                  <c:v>1360263</c:v>
                </c:pt>
                <c:pt idx="2">
                  <c:v>2211639</c:v>
                </c:pt>
                <c:pt idx="3">
                  <c:v>3182141</c:v>
                </c:pt>
                <c:pt idx="4">
                  <c:v>4261087</c:v>
                </c:pt>
                <c:pt idx="5">
                  <c:v>2692465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OT'!$D$25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OT'!$E$25:$J$25</c:f>
              <c:numCache>
                <c:formatCode>_-* #\ ##0\ _z_ł_-;\-* #\ ##0\ _z_ł_-;_-* "-"??\ _z_ł_-;_-@_-</c:formatCode>
                <c:ptCount val="6"/>
                <c:pt idx="0">
                  <c:v>263628</c:v>
                </c:pt>
                <c:pt idx="1">
                  <c:v>79446</c:v>
                </c:pt>
                <c:pt idx="2">
                  <c:v>126751</c:v>
                </c:pt>
                <c:pt idx="3">
                  <c:v>254446</c:v>
                </c:pt>
                <c:pt idx="4">
                  <c:v>318010</c:v>
                </c:pt>
                <c:pt idx="5">
                  <c:v>180812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OT'!$D$26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OT'!$E$26:$J$26</c:f>
              <c:numCache>
                <c:formatCode>_-* #\ ##0\ _z_ł_-;\-* #\ ##0\ _z_ł_-;_-* "-"??\ _z_ł_-;_-@_-</c:formatCode>
                <c:ptCount val="6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12669</c:v>
                </c:pt>
                <c:pt idx="4">
                  <c:v>19415</c:v>
                </c:pt>
                <c:pt idx="5">
                  <c:v>10639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OT'!$D$27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OT'!$E$27:$J$27</c:f>
              <c:numCache>
                <c:formatCode>_-* #\ ##0\ _z_ł_-;\-* #\ ##0\ _z_ł_-;_-* "-"??\ _z_ł_-;_-@_-</c:formatCode>
                <c:ptCount val="6"/>
                <c:pt idx="0">
                  <c:v>873796</c:v>
                </c:pt>
                <c:pt idx="1">
                  <c:v>244178</c:v>
                </c:pt>
                <c:pt idx="2">
                  <c:v>289298</c:v>
                </c:pt>
                <c:pt idx="3">
                  <c:v>654866</c:v>
                </c:pt>
                <c:pt idx="4">
                  <c:v>917733</c:v>
                </c:pt>
                <c:pt idx="5">
                  <c:v>618963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OT'!$D$28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OT'!$E$28:$J$28</c:f>
              <c:numCache>
                <c:formatCode>_-* #\ ##0\ _z_ł_-;\-* #\ ##0\ _z_ł_-;_-* "-"??\ _z_ł_-;_-@_-</c:formatCode>
                <c:ptCount val="6"/>
                <c:pt idx="0">
                  <c:v>83314</c:v>
                </c:pt>
                <c:pt idx="1">
                  <c:v>36728</c:v>
                </c:pt>
                <c:pt idx="2">
                  <c:v>74752</c:v>
                </c:pt>
                <c:pt idx="3">
                  <c:v>101228</c:v>
                </c:pt>
                <c:pt idx="4">
                  <c:v>128457</c:v>
                </c:pt>
                <c:pt idx="5">
                  <c:v>54318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OT'!$D$29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OT'!$E$29:$J$29</c:f>
              <c:numCache>
                <c:formatCode>_-* #\ ##0\ _z_ł_-;\-* #\ ##0\ _z_ł_-;_-* "-"??\ _z_ł_-;_-@_-</c:formatCode>
                <c:ptCount val="6"/>
                <c:pt idx="0">
                  <c:v>3487730</c:v>
                </c:pt>
                <c:pt idx="1">
                  <c:v>1045509</c:v>
                </c:pt>
                <c:pt idx="2">
                  <c:v>1821775</c:v>
                </c:pt>
                <c:pt idx="3">
                  <c:v>2337283</c:v>
                </c:pt>
                <c:pt idx="4">
                  <c:v>2197455</c:v>
                </c:pt>
                <c:pt idx="5">
                  <c:v>1147379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PUNPUT'!$E$23:$J$23</c:f>
              <c:numCache>
                <c:formatCode>_-* #\ ##0\ _z_ł_-;\-* #\ ##0\ _z_ł_-;_-* "-"??\ _z_ł_-;_-@_-</c:formatCode>
                <c:ptCount val="6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3418</c:v>
                </c:pt>
                <c:pt idx="5">
                  <c:v>1134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PUNPUT'!$E$24:$J$24</c:f>
              <c:numCache>
                <c:formatCode>_-* #\ ##0\ _z_ł_-;\-* #\ ##0\ _z_ł_-;_-* "-"??\ _z_ł_-;_-@_-</c:formatCode>
                <c:ptCount val="6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194</c:v>
                </c:pt>
                <c:pt idx="4">
                  <c:v>295</c:v>
                </c:pt>
                <c:pt idx="5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PUNPUT'!$E$25:$J$25</c:f>
              <c:numCache>
                <c:formatCode>_-* #\ ##0\ _z_ł_-;\-* #\ ##0\ _z_ł_-;_-* "-"??\ _z_ł_-;_-@_-</c:formatCode>
                <c:ptCount val="6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4876</c:v>
                </c:pt>
                <c:pt idx="4">
                  <c:v>5306</c:v>
                </c:pt>
                <c:pt idx="5">
                  <c:v>1986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PUNPUT'!$E$26:$J$26</c:f>
              <c:numCache>
                <c:formatCode>_-* #\ ##0\ _z_ł_-;\-* #\ ##0\ _z_ł_-;_-* "-"??\ _z_ł_-;_-@_-</c:formatCode>
                <c:ptCount val="6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530</c:v>
                </c:pt>
                <c:pt idx="4">
                  <c:v>1878</c:v>
                </c:pt>
                <c:pt idx="5">
                  <c:v>586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PUNPUT'!$E$27:$J$27</c:f>
              <c:numCache>
                <c:formatCode>_-* #\ ##0\ _z_ł_-;\-* #\ ##0\ _z_ł_-;_-* "-"??\ _z_ł_-;_-@_-</c:formatCode>
                <c:ptCount val="6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15597</c:v>
                </c:pt>
                <c:pt idx="5">
                  <c:v>1669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'6. Podróżni PUNPUT'!$D$22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PUNPUT'!$E$21:$J$21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PUNPUT'!$E$22:$J$22</c:f>
              <c:numCache>
                <c:formatCode>_-* #\ ##0\ _z_ł_-;\-* #\ ##0\ _z_ł_-;_-* "-"??\ _z_ł_-;_-@_-</c:formatCode>
                <c:ptCount val="6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6487</c:v>
                </c:pt>
                <c:pt idx="5">
                  <c:v>2141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PUNPUT'!$D$23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PUNPUT'!$E$21:$J$21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PUNPUT'!$E$23:$J$23</c:f>
              <c:numCache>
                <c:formatCode>_-* #\ ##0\ _z_ł_-;\-* #\ ##0\ _z_ł_-;_-* "-"??\ _z_ł_-;_-@_-</c:formatCode>
                <c:ptCount val="6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754</c:v>
                </c:pt>
                <c:pt idx="4">
                  <c:v>578</c:v>
                </c:pt>
                <c:pt idx="5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PUNPUT'!$D$24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PUNPUT'!$E$21:$J$21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PUNPUT'!$E$24:$J$24</c:f>
              <c:numCache>
                <c:formatCode>_-* #\ ##0\ _z_ł_-;\-* #\ ##0\ _z_ł_-;_-* "-"??\ _z_ł_-;_-@_-</c:formatCode>
                <c:ptCount val="6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8948</c:v>
                </c:pt>
                <c:pt idx="4">
                  <c:v>10293</c:v>
                </c:pt>
                <c:pt idx="5">
                  <c:v>3827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PUNPUT'!$D$25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PUNPUT'!$E$21:$J$21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PUNPUT'!$E$25:$J$25</c:f>
              <c:numCache>
                <c:formatCode>_-* #\ ##0\ _z_ł_-;\-* #\ ##0\ _z_ł_-;_-* "-"??\ _z_ł_-;_-@_-</c:formatCode>
                <c:ptCount val="6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1339</c:v>
                </c:pt>
                <c:pt idx="4">
                  <c:v>9440</c:v>
                </c:pt>
                <c:pt idx="5">
                  <c:v>3830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PUNPUT'!$D$26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PUNPUT'!$E$21:$J$21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PUNPUT'!$E$26:$J$26</c:f>
              <c:numCache>
                <c:formatCode>_-* #\ ##0\ _z_ł_-;\-* #\ ##0\ _z_ł_-;_-* "-"??\ _z_ł_-;_-@_-</c:formatCode>
                <c:ptCount val="6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52857</c:v>
                </c:pt>
                <c:pt idx="5">
                  <c:v>9144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3935044636258E-2"/>
          <c:y val="3.873625907797721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0"/>
          <c:order val="2"/>
          <c:tx>
            <c:strRef>
              <c:f>'7. Liczba umów na miesiąc'!$A$40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miesiąc'!$B$40:$M$40</c:f>
              <c:numCache>
                <c:formatCode>_(* #\ ##0.00_);_(* \(#\ ##0.00\);_(* "-"??_);_(@_)</c:formatCode>
                <c:ptCount val="12"/>
                <c:pt idx="0">
                  <c:v>2.0787755751930579</c:v>
                </c:pt>
                <c:pt idx="1">
                  <c:v>2.0468411262010995</c:v>
                </c:pt>
                <c:pt idx="2">
                  <c:v>1.9420414895641693</c:v>
                </c:pt>
                <c:pt idx="3">
                  <c:v>2.0585851744593398</c:v>
                </c:pt>
                <c:pt idx="4">
                  <c:v>2.3456523847834894</c:v>
                </c:pt>
                <c:pt idx="5">
                  <c:v>2.5712865586699083</c:v>
                </c:pt>
                <c:pt idx="6">
                  <c:v>2.4881600410209153</c:v>
                </c:pt>
                <c:pt idx="7">
                  <c:v>2.5764094874887276</c:v>
                </c:pt>
                <c:pt idx="8">
                  <c:v>3.195095967245023</c:v>
                </c:pt>
                <c:pt idx="9">
                  <c:v>3.7874747604243453</c:v>
                </c:pt>
                <c:pt idx="10">
                  <c:v>3.1978599645401102</c:v>
                </c:pt>
                <c:pt idx="11">
                  <c:v>2.7351771355391645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2A-4361-B772-CC9B45972EF4}"/>
            </c:ext>
          </c:extLst>
        </c:ser>
        <c:ser>
          <c:idx val="1"/>
          <c:order val="3"/>
          <c:tx>
            <c:strRef>
              <c:f>'7. Liczba umów na miesiąc'!$A$41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0000"/>
                    <a:shade val="51000"/>
                    <a:satMod val="130000"/>
                  </a:schemeClr>
                </a:gs>
                <a:gs pos="80000">
                  <a:schemeClr val="accent3">
                    <a:shade val="70000"/>
                    <a:shade val="93000"/>
                    <a:satMod val="130000"/>
                  </a:schemeClr>
                </a:gs>
                <a:gs pos="100000">
                  <a:schemeClr val="accent3">
                    <a:shade val="7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miesiąc'!$B$41:$M$41</c:f>
              <c:numCache>
                <c:formatCode>_(* #\ ##0.00_);_(* \(#\ ##0.00\);_(* "-"??_);_(@_)</c:formatCode>
                <c:ptCount val="12"/>
                <c:pt idx="0">
                  <c:v>2.4434951006568917</c:v>
                </c:pt>
                <c:pt idx="1">
                  <c:v>2.4576581109522553</c:v>
                </c:pt>
                <c:pt idx="2">
                  <c:v>2.8178269404450016</c:v>
                </c:pt>
                <c:pt idx="3">
                  <c:v>3.1089624689214257</c:v>
                </c:pt>
                <c:pt idx="4">
                  <c:v>3.1357901278940905</c:v>
                </c:pt>
                <c:pt idx="5">
                  <c:v>3.0248663190530918</c:v>
                </c:pt>
                <c:pt idx="6">
                  <c:v>2.5084506721002371</c:v>
                </c:pt>
                <c:pt idx="7">
                  <c:v>2.5935100429482452</c:v>
                </c:pt>
                <c:pt idx="8">
                  <c:v>3.1496925130985374</c:v>
                </c:pt>
                <c:pt idx="9">
                  <c:v>3.5638874248972279</c:v>
                </c:pt>
                <c:pt idx="10">
                  <c:v>3.1938955688219961</c:v>
                </c:pt>
                <c:pt idx="11">
                  <c:v>2.8415814056939501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15-47E6-9452-5C2F76488782}"/>
            </c:ext>
          </c:extLst>
        </c:ser>
        <c:ser>
          <c:idx val="2"/>
          <c:order val="4"/>
          <c:tx>
            <c:strRef>
              <c:f>'7. Liczba umów na miesiąc'!$A$42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90000"/>
                    <a:shade val="51000"/>
                    <a:satMod val="130000"/>
                  </a:schemeClr>
                </a:gs>
                <a:gs pos="80000">
                  <a:schemeClr val="accent3">
                    <a:shade val="90000"/>
                    <a:shade val="93000"/>
                    <a:satMod val="130000"/>
                  </a:schemeClr>
                </a:gs>
                <a:gs pos="100000">
                  <a:schemeClr val="accent3">
                    <a:shade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miesiąc'!$B$42:$M$42</c:f>
              <c:numCache>
                <c:formatCode>_(* #\ ##0.00_);_(* \(#\ ##0.00\);_(* "-"??_);_(@_)</c:formatCode>
                <c:ptCount val="12"/>
                <c:pt idx="0">
                  <c:v>2.6156811109367406</c:v>
                </c:pt>
                <c:pt idx="1">
                  <c:v>2.6813951676831365</c:v>
                </c:pt>
                <c:pt idx="2">
                  <c:v>2.8722272774736339</c:v>
                </c:pt>
                <c:pt idx="3">
                  <c:v>2.9464110689238439</c:v>
                </c:pt>
                <c:pt idx="4">
                  <c:v>3.2178799226369286</c:v>
                </c:pt>
                <c:pt idx="5">
                  <c:v>3.0531542987213753</c:v>
                </c:pt>
                <c:pt idx="6">
                  <c:v>2.5946385109698658</c:v>
                </c:pt>
                <c:pt idx="7">
                  <c:v>2.6504487482286252</c:v>
                </c:pt>
                <c:pt idx="8">
                  <c:v>3.0530763483192707</c:v>
                </c:pt>
                <c:pt idx="9">
                  <c:v>3.3421590773986445</c:v>
                </c:pt>
                <c:pt idx="10">
                  <c:v>3.044900251861784</c:v>
                </c:pt>
                <c:pt idx="11">
                  <c:v>2.8642498860009118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15-47E6-9452-5C2F76488782}"/>
            </c:ext>
          </c:extLst>
        </c:ser>
        <c:ser>
          <c:idx val="3"/>
          <c:order val="5"/>
          <c:tx>
            <c:strRef>
              <c:f>'7. Liczba umów na miesiąc'!$A$43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515-47E6-9452-5C2F7648878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miesiąc'!$B$43:$M$43</c:f>
              <c:numCache>
                <c:formatCode>_(* #\ ##0.00_);_(* \(#\ ##0.00\);_(* "-"??_);_(@_)</c:formatCode>
                <c:ptCount val="12"/>
                <c:pt idx="0">
                  <c:v>2.6605806393237077</c:v>
                </c:pt>
                <c:pt idx="1">
                  <c:v>2.7146878850975225</c:v>
                </c:pt>
                <c:pt idx="2">
                  <c:v>2.8249507058916317</c:v>
                </c:pt>
                <c:pt idx="3">
                  <c:v>2.8901368257852638</c:v>
                </c:pt>
                <c:pt idx="4">
                  <c:v>3.140465029862705</c:v>
                </c:pt>
                <c:pt idx="5">
                  <c:v>3.018324015456713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15-47E6-9452-5C2F76488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miesiąc'!$A$38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miesiąc'!$B$37:$M$37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miesiąc'!$B$38:$M$38</c15:sqref>
                        </c15:formulaRef>
                      </c:ext>
                    </c:extLst>
                    <c:numCache>
                      <c:formatCode>_(* #\ ##0.00_);_(* \(#\ ##0.00\);_(* "-"??_);_(@_)</c:formatCode>
                      <c:ptCount val="12"/>
                      <c:pt idx="0">
                        <c:v>2.8802489889709877</c:v>
                      </c:pt>
                      <c:pt idx="1">
                        <c:v>3.0214591655036336</c:v>
                      </c:pt>
                      <c:pt idx="2">
                        <c:v>3.1386956924420373</c:v>
                      </c:pt>
                      <c:pt idx="3">
                        <c:v>3.0148772217200444</c:v>
                      </c:pt>
                      <c:pt idx="4">
                        <c:v>2.9119092231765391</c:v>
                      </c:pt>
                      <c:pt idx="5">
                        <c:v>2.9755174499131893</c:v>
                      </c:pt>
                      <c:pt idx="6">
                        <c:v>2.5149374626973353</c:v>
                      </c:pt>
                      <c:pt idx="7">
                        <c:v>2.6596365373545776</c:v>
                      </c:pt>
                      <c:pt idx="8">
                        <c:v>3.0922542523734178</c:v>
                      </c:pt>
                      <c:pt idx="9">
                        <c:v>3.45389504304495</c:v>
                      </c:pt>
                      <c:pt idx="10">
                        <c:v>3.1427538145371465</c:v>
                      </c:pt>
                      <c:pt idx="11">
                        <c:v>2.966327388178168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1517-4ADE-81BC-02BF73EC53F6}"/>
                  </c:ext>
                </c:extLst>
              </c15:ser>
            </c15:filteredBarSeries>
            <c15:filteredBarSeries>
              <c15:ser>
                <c:idx val="5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miesiąc'!$A$39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rgbClr val="66A428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miesiąc'!$B$37:$M$37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miesiąc'!$B$39:$M$39</c15:sqref>
                        </c15:formulaRef>
                      </c:ext>
                    </c:extLst>
                    <c:numCache>
                      <c:formatCode>_(* #\ ##0.00_);_(* \(#\ ##0.00\);_(* "-"??_);_(@_)</c:formatCode>
                      <c:ptCount val="12"/>
                      <c:pt idx="0">
                        <c:v>2.723605344426538</c:v>
                      </c:pt>
                      <c:pt idx="1">
                        <c:v>2.8571777784863266</c:v>
                      </c:pt>
                      <c:pt idx="2">
                        <c:v>2.6544392523364486</c:v>
                      </c:pt>
                      <c:pt idx="3">
                        <c:v>2.2648654077942947</c:v>
                      </c:pt>
                      <c:pt idx="4">
                        <c:v>2.573313953488372</c:v>
                      </c:pt>
                      <c:pt idx="5">
                        <c:v>2.2129688558582603</c:v>
                      </c:pt>
                      <c:pt idx="6">
                        <c:v>2.3911539663771899</c:v>
                      </c:pt>
                      <c:pt idx="7">
                        <c:v>2.5031591506901321</c:v>
                      </c:pt>
                      <c:pt idx="8">
                        <c:v>2.6797616746449564</c:v>
                      </c:pt>
                      <c:pt idx="9">
                        <c:v>2.6583392945578606</c:v>
                      </c:pt>
                      <c:pt idx="10">
                        <c:v>2.4406772359124589</c:v>
                      </c:pt>
                      <c:pt idx="11">
                        <c:v>2.2473349333035664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517-4ADE-81BC-02BF73EC53F6}"/>
                  </c:ext>
                </c:extLst>
              </c15:ser>
            </c15:filteredBarSeries>
          </c:ext>
        </c:extLst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'7. Liczba umów na miesiąc'!$B$10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miesiąc'!$C$10:$N$10</c:f>
              <c:numCache>
                <c:formatCode>_-* #\ ##0\ _z_ł_-;\-* #\ ##0\ _z_ł_-;_-* "-"??\ _z_ł_-;_-@_-</c:formatCode>
                <c:ptCount val="12"/>
                <c:pt idx="0">
                  <c:v>50244</c:v>
                </c:pt>
                <c:pt idx="1">
                  <c:v>71497</c:v>
                </c:pt>
                <c:pt idx="2">
                  <c:v>78815</c:v>
                </c:pt>
                <c:pt idx="3">
                  <c:v>85636</c:v>
                </c:pt>
                <c:pt idx="4">
                  <c:v>175257</c:v>
                </c:pt>
                <c:pt idx="5">
                  <c:v>241427</c:v>
                </c:pt>
                <c:pt idx="6">
                  <c:v>269131</c:v>
                </c:pt>
                <c:pt idx="7">
                  <c:v>276111</c:v>
                </c:pt>
                <c:pt idx="8">
                  <c:v>173653</c:v>
                </c:pt>
                <c:pt idx="9">
                  <c:v>124804</c:v>
                </c:pt>
                <c:pt idx="10">
                  <c:v>96447</c:v>
                </c:pt>
                <c:pt idx="11">
                  <c:v>81209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3E-4853-AB9A-BF98C075662B}"/>
            </c:ext>
          </c:extLst>
        </c:ser>
        <c:ser>
          <c:idx val="3"/>
          <c:order val="1"/>
          <c:tx>
            <c:strRef>
              <c:f>'7. Liczba umów na miesiąc'!$B$11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miesiąc'!$C$11:$N$11</c:f>
              <c:numCache>
                <c:formatCode>_-* #\ ##0\ _z_ł_-;\-* #\ ##0\ _z_ł_-;_-* "-"??\ _z_ł_-;_-@_-</c:formatCode>
                <c:ptCount val="12"/>
                <c:pt idx="0">
                  <c:v>155429</c:v>
                </c:pt>
                <c:pt idx="1">
                  <c:v>162971</c:v>
                </c:pt>
                <c:pt idx="2">
                  <c:v>133977</c:v>
                </c:pt>
                <c:pt idx="3">
                  <c:v>177373</c:v>
                </c:pt>
                <c:pt idx="4">
                  <c:v>267096</c:v>
                </c:pt>
                <c:pt idx="5">
                  <c:v>270607</c:v>
                </c:pt>
                <c:pt idx="6">
                  <c:v>263056</c:v>
                </c:pt>
                <c:pt idx="7">
                  <c:v>253561</c:v>
                </c:pt>
                <c:pt idx="8">
                  <c:v>197732</c:v>
                </c:pt>
                <c:pt idx="9">
                  <c:v>142305</c:v>
                </c:pt>
                <c:pt idx="10">
                  <c:v>130823</c:v>
                </c:pt>
                <c:pt idx="11">
                  <c:v>125888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3E-4853-AB9A-BF98C075662B}"/>
            </c:ext>
          </c:extLst>
        </c:ser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261257</c:v>
                </c:pt>
                <c:pt idx="1">
                  <c:v>218239</c:v>
                </c:pt>
                <c:pt idx="2">
                  <c:v>268148</c:v>
                </c:pt>
                <c:pt idx="3">
                  <c:v>210174</c:v>
                </c:pt>
                <c:pt idx="4">
                  <c:v>243010</c:v>
                </c:pt>
                <c:pt idx="5">
                  <c:v>269743</c:v>
                </c:pt>
                <c:pt idx="6">
                  <c:v>285555</c:v>
                </c:pt>
                <c:pt idx="7">
                  <c:v>268859</c:v>
                </c:pt>
                <c:pt idx="8">
                  <c:v>228859</c:v>
                </c:pt>
                <c:pt idx="9">
                  <c:v>168220</c:v>
                </c:pt>
                <c:pt idx="10">
                  <c:v>165567</c:v>
                </c:pt>
                <c:pt idx="11">
                  <c:v>153510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ser>
          <c:idx val="0"/>
          <c:order val="3"/>
          <c:tx>
            <c:strRef>
              <c:f>'7. Liczba umów na miesiąc'!$B$13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shade val="53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miesiąc'!$C$13:$N$13</c:f>
              <c:numCache>
                <c:formatCode>_-* #\ ##0\ _z_ł_-;\-* #\ ##0\ _z_ł_-;_-* "-"??\ _z_ł_-;_-@_-</c:formatCode>
                <c:ptCount val="12"/>
                <c:pt idx="0">
                  <c:v>309452</c:v>
                </c:pt>
                <c:pt idx="1">
                  <c:v>282396</c:v>
                </c:pt>
                <c:pt idx="2">
                  <c:v>253580</c:v>
                </c:pt>
                <c:pt idx="3">
                  <c:v>250903</c:v>
                </c:pt>
                <c:pt idx="4">
                  <c:v>258349</c:v>
                </c:pt>
                <c:pt idx="5">
                  <c:v>291912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0C-47A2-8062-230E1C249A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5754510</xdr:colOff>
      <xdr:row>3</xdr:row>
      <xdr:rowOff>320040</xdr:rowOff>
    </xdr:from>
    <xdr:to>
      <xdr:col>3</xdr:col>
      <xdr:colOff>8970150</xdr:colOff>
      <xdr:row>3</xdr:row>
      <xdr:rowOff>1805178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4250" y="685800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15</xdr:row>
      <xdr:rowOff>91201</xdr:rowOff>
    </xdr:from>
    <xdr:to>
      <xdr:col>7</xdr:col>
      <xdr:colOff>475127</xdr:colOff>
      <xdr:row>39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592790</xdr:colOff>
      <xdr:row>15</xdr:row>
      <xdr:rowOff>38099</xdr:rowOff>
    </xdr:from>
    <xdr:to>
      <xdr:col>11</xdr:col>
      <xdr:colOff>44824</xdr:colOff>
      <xdr:row>35</xdr:row>
      <xdr:rowOff>62753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565896</xdr:colOff>
      <xdr:row>15</xdr:row>
      <xdr:rowOff>40343</xdr:rowOff>
    </xdr:from>
    <xdr:to>
      <xdr:col>21</xdr:col>
      <xdr:colOff>609599</xdr:colOff>
      <xdr:row>35</xdr:row>
      <xdr:rowOff>71719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387909</xdr:colOff>
      <xdr:row>21</xdr:row>
      <xdr:rowOff>134401</xdr:rowOff>
    </xdr:from>
    <xdr:to>
      <xdr:col>14</xdr:col>
      <xdr:colOff>255493</xdr:colOff>
      <xdr:row>42</xdr:row>
      <xdr:rowOff>100535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391653</xdr:colOff>
      <xdr:row>21</xdr:row>
      <xdr:rowOff>129210</xdr:rowOff>
    </xdr:from>
    <xdr:to>
      <xdr:col>17</xdr:col>
      <xdr:colOff>333935</xdr:colOff>
      <xdr:row>41</xdr:row>
      <xdr:rowOff>121344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21025</xdr:colOff>
      <xdr:row>19</xdr:row>
      <xdr:rowOff>100612</xdr:rowOff>
    </xdr:from>
    <xdr:to>
      <xdr:col>15</xdr:col>
      <xdr:colOff>283063</xdr:colOff>
      <xdr:row>42</xdr:row>
      <xdr:rowOff>102422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12053</xdr:colOff>
      <xdr:row>19</xdr:row>
      <xdr:rowOff>124004</xdr:rowOff>
    </xdr:from>
    <xdr:to>
      <xdr:col>14</xdr:col>
      <xdr:colOff>590117</xdr:colOff>
      <xdr:row>40</xdr:row>
      <xdr:rowOff>32348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562338</xdr:colOff>
      <xdr:row>17</xdr:row>
      <xdr:rowOff>59530</xdr:rowOff>
    </xdr:from>
    <xdr:to>
      <xdr:col>13</xdr:col>
      <xdr:colOff>114075</xdr:colOff>
      <xdr:row>46</xdr:row>
      <xdr:rowOff>10074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287614</xdr:colOff>
      <xdr:row>17</xdr:row>
      <xdr:rowOff>42356</xdr:rowOff>
    </xdr:from>
    <xdr:to>
      <xdr:col>24</xdr:col>
      <xdr:colOff>420726</xdr:colOff>
      <xdr:row>46</xdr:row>
      <xdr:rowOff>14734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topLeftCell="A4" zoomScaleNormal="100" workbookViewId="0">
      <selection activeCell="N26" sqref="N26"/>
    </sheetView>
  </sheetViews>
  <sheetFormatPr defaultColWidth="9.109375" defaultRowHeight="14.4"/>
  <cols>
    <col min="1" max="1" width="5.6640625" style="101" customWidth="1"/>
    <col min="2" max="2" width="14.109375" style="101" customWidth="1"/>
    <col min="3" max="3" width="5.33203125" style="101" customWidth="1"/>
    <col min="4" max="4" width="150.88671875" style="147" customWidth="1"/>
    <col min="5" max="16384" width="9.109375" style="101"/>
  </cols>
  <sheetData>
    <row r="1" spans="4:4">
      <c r="D1" s="8"/>
    </row>
    <row r="2" spans="4:4" ht="31.2" hidden="1" customHeight="1">
      <c r="D2" s="8"/>
    </row>
    <row r="3" spans="4:4">
      <c r="D3" s="8"/>
    </row>
    <row r="4" spans="4:4" ht="345" customHeight="1">
      <c r="D4" s="100" t="s">
        <v>235</v>
      </c>
    </row>
    <row r="5" spans="4:4" ht="14.4" customHeight="1">
      <c r="D5" s="8"/>
    </row>
    <row r="6" spans="4:4" ht="14.4" customHeight="1">
      <c r="D6" s="8"/>
    </row>
    <row r="7" spans="4:4" ht="14.4" customHeight="1">
      <c r="D7" s="8"/>
    </row>
    <row r="8" spans="4:4" ht="14.4" customHeight="1">
      <c r="D8" s="8"/>
    </row>
    <row r="9" spans="4:4" ht="14.4" customHeight="1">
      <c r="D9" s="8"/>
    </row>
    <row r="10" spans="4:4" ht="14.4" customHeight="1">
      <c r="D10" s="8"/>
    </row>
    <row r="11" spans="4:4" ht="14.4" customHeight="1">
      <c r="D11" s="8"/>
    </row>
    <row r="12" spans="4:4" ht="14.4" customHeight="1">
      <c r="D12" s="8"/>
    </row>
    <row r="13" spans="4:4" ht="14.4" customHeight="1">
      <c r="D13" s="8"/>
    </row>
    <row r="14" spans="4:4" ht="14.4" customHeight="1"/>
    <row r="15" spans="4:4" ht="14.4" customHeight="1"/>
    <row r="16" spans="4:4" ht="14.4" customHeight="1"/>
    <row r="17" ht="14.4" customHeight="1"/>
    <row r="18" ht="14.4" customHeight="1"/>
    <row r="19" ht="14.4" customHeight="1"/>
    <row r="20" ht="14.4" customHeight="1"/>
    <row r="21" ht="14.4" customHeight="1"/>
    <row r="22" ht="14.4" customHeight="1"/>
    <row r="23" ht="14.4" customHeight="1"/>
    <row r="24" ht="14.4" customHeight="1"/>
    <row r="25" ht="14.4" customHeight="1"/>
    <row r="26" ht="14.4" customHeight="1"/>
    <row r="27" ht="14.4" customHeight="1"/>
    <row r="28" ht="14.4" customHeight="1"/>
    <row r="29" ht="14.4" customHeight="1"/>
    <row r="30" ht="14.4" customHeight="1"/>
    <row r="31" ht="14.4" customHeight="1"/>
    <row r="32" ht="14.4" customHeight="1"/>
    <row r="33" ht="14.4" customHeight="1"/>
    <row r="34" ht="14.4" customHeight="1"/>
    <row r="35" ht="14.4" customHeight="1"/>
    <row r="36" ht="14.4" customHeight="1"/>
    <row r="37" ht="14.4" customHeight="1"/>
    <row r="38" ht="14.4" customHeight="1"/>
    <row r="39" ht="14.4" customHeight="1"/>
    <row r="40" ht="14.4" customHeight="1"/>
    <row r="41" ht="14.4" customHeight="1"/>
    <row r="42" ht="14.4" customHeight="1"/>
    <row r="43" ht="14.4" customHeight="1"/>
    <row r="44" ht="14.4" customHeight="1"/>
    <row r="45" ht="14.4" customHeight="1"/>
    <row r="46" ht="14.4" customHeight="1"/>
    <row r="47" ht="14.4" customHeight="1"/>
    <row r="48" ht="14.4" customHeight="1"/>
    <row r="49" ht="14.4" customHeight="1"/>
    <row r="50" ht="14.4" customHeight="1"/>
    <row r="51" ht="14.4" customHeight="1"/>
    <row r="52" ht="14.4" customHeight="1"/>
    <row r="53" ht="14.4" customHeight="1"/>
    <row r="54" ht="14.4" customHeight="1"/>
    <row r="55" ht="14.4" customHeight="1"/>
    <row r="56" ht="14.4" customHeight="1"/>
    <row r="57" ht="14.4" customHeight="1"/>
    <row r="58" ht="14.4" customHeight="1"/>
    <row r="59" ht="14.4" customHeight="1"/>
    <row r="60" ht="14.4" customHeight="1"/>
    <row r="61" ht="14.4" customHeight="1"/>
    <row r="62" ht="14.4" customHeight="1"/>
    <row r="63" ht="14.4" customHeight="1"/>
    <row r="64" ht="14.4" customHeight="1"/>
    <row r="65" ht="14.4" customHeight="1"/>
    <row r="66" ht="14.4" customHeight="1"/>
    <row r="67" ht="14.4" customHeight="1"/>
    <row r="68" ht="14.4" customHeight="1"/>
    <row r="69" ht="14.4" customHeight="1"/>
    <row r="70" ht="14.4" customHeight="1"/>
    <row r="71" ht="14.4" customHeight="1"/>
    <row r="72" ht="14.4" customHeight="1"/>
    <row r="73" ht="14.4" customHeight="1"/>
    <row r="74" ht="14.4" customHeight="1"/>
    <row r="75" ht="14.4" customHeight="1"/>
    <row r="76" ht="14.4" customHeight="1"/>
    <row r="77" ht="14.4" customHeight="1"/>
    <row r="78" ht="14.4" customHeight="1"/>
    <row r="79" ht="14.4" customHeight="1"/>
    <row r="80" ht="14.4" customHeight="1"/>
    <row r="81" ht="14.4" customHeight="1"/>
    <row r="82" ht="14.4" customHeight="1"/>
    <row r="83" ht="14.4" customHeight="1"/>
    <row r="84" ht="14.4" customHeight="1"/>
    <row r="85" ht="14.4" customHeight="1"/>
    <row r="86" ht="14.4" customHeight="1"/>
    <row r="87" ht="14.4" customHeight="1"/>
    <row r="88" ht="14.4" customHeight="1"/>
    <row r="89" ht="14.4" customHeight="1"/>
    <row r="90" ht="14.4" customHeight="1"/>
    <row r="91" ht="14.4" customHeight="1"/>
    <row r="92" ht="14.4" customHeight="1"/>
    <row r="93" ht="14.4" customHeight="1"/>
    <row r="94" ht="14.4" customHeight="1"/>
    <row r="95" ht="14.4" customHeight="1"/>
    <row r="96" ht="14.4" customHeight="1"/>
    <row r="97" ht="14.4" customHeight="1"/>
    <row r="98" ht="14.4" customHeight="1"/>
    <row r="99" ht="14.4" customHeight="1"/>
    <row r="100" ht="14.4" customHeight="1"/>
    <row r="101" ht="14.4" customHeight="1"/>
    <row r="102" ht="14.4" customHeight="1"/>
    <row r="103" ht="14.4" customHeight="1"/>
    <row r="104" ht="14.4" customHeight="1"/>
    <row r="105" ht="14.4" customHeight="1"/>
    <row r="106" ht="14.4" customHeight="1"/>
    <row r="107" ht="14.4" customHeight="1"/>
    <row r="108" ht="14.4" customHeight="1"/>
    <row r="109" ht="14.4" customHeight="1"/>
    <row r="110" ht="14.4" customHeight="1"/>
    <row r="111" ht="14.4" customHeight="1"/>
    <row r="112" ht="14.4" customHeight="1"/>
    <row r="113" ht="14.4" customHeight="1"/>
    <row r="114" ht="14.4" customHeight="1"/>
    <row r="115" ht="14.4" customHeight="1"/>
    <row r="116" ht="14.4" customHeight="1"/>
    <row r="117" ht="14.4" customHeight="1"/>
    <row r="118" ht="14.4" customHeight="1"/>
    <row r="119" ht="14.4" customHeight="1"/>
    <row r="120" ht="14.4" customHeight="1"/>
    <row r="121" ht="14.4" customHeight="1"/>
    <row r="122" ht="14.4" customHeight="1"/>
    <row r="123" ht="14.4" customHeight="1"/>
    <row r="124" ht="14.4" customHeight="1"/>
    <row r="125" ht="14.4" customHeight="1"/>
    <row r="126" ht="14.4" customHeight="1"/>
    <row r="127" ht="14.4" customHeight="1"/>
    <row r="128" ht="14.4" customHeight="1"/>
    <row r="129" ht="14.4" customHeight="1"/>
    <row r="130" ht="14.4" customHeight="1"/>
    <row r="131" ht="14.4" customHeight="1"/>
    <row r="132" ht="14.4" customHeight="1"/>
    <row r="133" ht="14.4" customHeight="1"/>
    <row r="134" ht="14.4" customHeight="1"/>
    <row r="135" ht="14.4" customHeight="1"/>
    <row r="136" ht="14.4" customHeight="1"/>
    <row r="137" ht="14.4" customHeight="1"/>
    <row r="138" ht="14.4" customHeight="1"/>
    <row r="139" ht="14.4" customHeight="1"/>
    <row r="140" ht="14.4" customHeight="1"/>
    <row r="141" ht="14.4" customHeight="1"/>
    <row r="142" ht="14.4" customHeight="1"/>
    <row r="143" ht="14.4" customHeight="1"/>
    <row r="144" ht="14.4" customHeight="1"/>
    <row r="145" ht="14.4" customHeight="1"/>
    <row r="146" ht="14.4" customHeight="1"/>
    <row r="147" ht="14.4" customHeight="1"/>
    <row r="148" ht="14.4" customHeight="1"/>
    <row r="149" ht="14.4" customHeight="1"/>
    <row r="150" ht="14.4" customHeight="1"/>
    <row r="151" ht="14.4" customHeight="1"/>
    <row r="152" ht="14.4" customHeight="1"/>
    <row r="153" ht="14.4" customHeight="1"/>
    <row r="154" ht="14.4" customHeight="1"/>
    <row r="155" ht="14.4" customHeight="1"/>
    <row r="156" ht="14.4" customHeight="1"/>
    <row r="157" ht="14.4" customHeight="1"/>
    <row r="158" ht="14.4" customHeight="1"/>
    <row r="159" ht="14.4" customHeight="1"/>
    <row r="160" ht="14.4" customHeight="1"/>
    <row r="161" ht="14.4" customHeight="1"/>
    <row r="162" ht="14.4" customHeight="1"/>
    <row r="163" ht="14.4" customHeight="1"/>
    <row r="164" ht="14.4" customHeight="1"/>
    <row r="165" ht="14.4" customHeight="1"/>
    <row r="166" ht="14.4" customHeight="1"/>
    <row r="167" ht="14.4" customHeight="1"/>
    <row r="168" ht="14.4" customHeight="1"/>
    <row r="169" ht="14.4" customHeight="1"/>
    <row r="170" ht="14.4" customHeight="1"/>
    <row r="171" ht="14.4" customHeight="1"/>
    <row r="172" ht="14.4" customHeight="1"/>
    <row r="173" ht="14.4" customHeight="1"/>
    <row r="174" ht="14.4" customHeight="1"/>
    <row r="175" ht="14.4" customHeight="1"/>
    <row r="176" ht="14.4" customHeight="1"/>
    <row r="177" ht="14.4" customHeight="1"/>
    <row r="178" ht="14.4" customHeight="1"/>
    <row r="179" ht="14.4" customHeight="1"/>
    <row r="180" ht="14.4" customHeight="1"/>
    <row r="181" ht="14.4" customHeight="1"/>
    <row r="182" ht="14.4" customHeight="1"/>
    <row r="183" ht="14.4" customHeight="1"/>
    <row r="184" ht="14.4" customHeight="1"/>
    <row r="185" ht="14.4" customHeight="1"/>
    <row r="186" ht="14.4" customHeight="1"/>
    <row r="187" ht="14.4" customHeight="1"/>
    <row r="188" ht="14.4" customHeight="1"/>
    <row r="189" ht="14.4" customHeight="1"/>
    <row r="190" ht="14.4" customHeight="1"/>
    <row r="191" ht="14.4" customHeight="1"/>
    <row r="192" ht="14.4" customHeight="1"/>
    <row r="193" ht="14.4" customHeight="1"/>
    <row r="194" ht="14.4" customHeight="1"/>
    <row r="195" ht="14.4" customHeight="1"/>
    <row r="196" ht="14.4" customHeight="1"/>
    <row r="197" ht="14.4" customHeight="1"/>
    <row r="198" ht="14.4" customHeight="1"/>
    <row r="199" ht="14.4" customHeight="1"/>
    <row r="200" ht="14.4" customHeight="1"/>
    <row r="201" ht="14.4" customHeight="1"/>
    <row r="202" ht="14.4" customHeight="1"/>
    <row r="203" ht="14.4" customHeight="1"/>
    <row r="204" ht="14.4" customHeight="1"/>
    <row r="205" ht="14.4" customHeight="1"/>
    <row r="206" ht="14.4" customHeight="1"/>
    <row r="207" ht="14.4" customHeight="1"/>
    <row r="208" ht="14.4" customHeight="1"/>
    <row r="209" ht="14.4" customHeight="1"/>
    <row r="210" ht="14.4" customHeight="1"/>
    <row r="211" ht="14.4" customHeight="1"/>
    <row r="212" ht="14.4" customHeight="1"/>
    <row r="213" ht="14.4" customHeight="1"/>
    <row r="214" ht="14.4" customHeight="1"/>
    <row r="215" ht="14.4" customHeight="1"/>
    <row r="216" ht="14.4" customHeight="1"/>
    <row r="217" ht="14.4" customHeight="1"/>
    <row r="218" ht="14.4" customHeight="1"/>
    <row r="219" ht="14.4" customHeight="1"/>
    <row r="220" ht="14.4" customHeight="1"/>
    <row r="221" ht="14.4" customHeight="1"/>
    <row r="222" ht="14.4" customHeight="1"/>
    <row r="223" ht="14.4" customHeight="1"/>
    <row r="224" ht="14.4" customHeight="1"/>
    <row r="225" ht="14.4" customHeight="1"/>
    <row r="226" ht="14.4" customHeight="1"/>
    <row r="227" ht="14.4" customHeight="1"/>
    <row r="228" ht="14.4" customHeight="1"/>
    <row r="229" ht="14.4" customHeight="1"/>
    <row r="230" ht="14.4" customHeight="1"/>
    <row r="231" ht="14.4" customHeight="1"/>
    <row r="232" ht="14.4" customHeight="1"/>
    <row r="233" ht="14.4" customHeight="1"/>
    <row r="234" ht="14.4" customHeight="1"/>
    <row r="235" ht="14.4" customHeight="1"/>
    <row r="236" ht="14.4" customHeight="1"/>
    <row r="237" ht="14.4" customHeight="1"/>
    <row r="238" ht="14.4" customHeight="1"/>
    <row r="239" ht="14.4" customHeight="1"/>
    <row r="240" ht="14.4" customHeight="1"/>
    <row r="241" ht="14.4" customHeight="1"/>
    <row r="242" ht="14.4" customHeight="1"/>
    <row r="243" ht="14.4" customHeight="1"/>
    <row r="244" ht="14.4" customHeight="1"/>
    <row r="245" ht="14.4" customHeight="1"/>
    <row r="246" ht="14.4" customHeight="1"/>
    <row r="247" ht="14.4" customHeight="1"/>
    <row r="248" ht="14.4" customHeight="1"/>
    <row r="249" ht="14.4" customHeight="1"/>
    <row r="250" ht="14.4" customHeight="1"/>
    <row r="251" ht="14.4" customHeight="1"/>
    <row r="252" ht="14.4" customHeight="1"/>
    <row r="253" ht="14.4" customHeight="1"/>
    <row r="254" ht="14.4" customHeight="1"/>
    <row r="255" ht="14.4" customHeight="1"/>
    <row r="256" ht="14.4" customHeight="1"/>
    <row r="257" ht="14.4" customHeight="1"/>
    <row r="258" ht="14.4" customHeight="1"/>
    <row r="259" ht="14.4" customHeight="1"/>
    <row r="260" ht="14.4" customHeight="1"/>
    <row r="261" ht="14.4" customHeight="1"/>
    <row r="262" ht="14.4" customHeight="1"/>
    <row r="263" ht="14.4" customHeight="1"/>
    <row r="264" ht="14.4" customHeight="1"/>
    <row r="265" ht="14.4" customHeight="1"/>
    <row r="266" ht="14.4" customHeight="1"/>
    <row r="267" ht="14.4" customHeight="1"/>
    <row r="268" ht="14.4" customHeight="1"/>
    <row r="269" ht="14.4" customHeight="1"/>
    <row r="270" ht="14.4" customHeight="1"/>
    <row r="271" ht="14.4" customHeight="1"/>
    <row r="272" ht="14.4" customHeight="1"/>
    <row r="273" ht="14.4" customHeight="1"/>
    <row r="274" ht="14.4" customHeight="1"/>
    <row r="275" ht="14.4" customHeight="1"/>
    <row r="276" ht="14.4" customHeight="1"/>
    <row r="277" ht="14.4" customHeight="1"/>
    <row r="278" ht="14.4" customHeight="1"/>
    <row r="279" ht="14.4" customHeight="1"/>
    <row r="280" ht="14.4" customHeight="1"/>
    <row r="281" ht="14.4" customHeight="1"/>
    <row r="282" ht="14.4" customHeight="1"/>
    <row r="283" ht="14.4" customHeight="1"/>
    <row r="284" ht="14.4" customHeight="1"/>
    <row r="285" ht="14.4" customHeight="1"/>
    <row r="286" ht="14.4" customHeight="1"/>
    <row r="287" ht="14.4" customHeight="1"/>
    <row r="288" ht="14.4" customHeight="1"/>
    <row r="289" ht="14.4" customHeight="1"/>
    <row r="290" ht="14.4" customHeight="1"/>
    <row r="291" ht="14.4" customHeight="1"/>
    <row r="292" ht="14.4" customHeight="1"/>
    <row r="293" ht="14.4" customHeight="1"/>
    <row r="294" ht="14.4" customHeight="1"/>
    <row r="295" ht="14.4" customHeight="1"/>
    <row r="296" ht="14.4" customHeight="1"/>
    <row r="297" ht="14.4" customHeight="1"/>
    <row r="298" ht="14.4" customHeight="1"/>
    <row r="299" ht="14.4" customHeight="1"/>
    <row r="300" ht="14.4" customHeight="1"/>
    <row r="301" ht="14.4" customHeight="1"/>
    <row r="302" ht="14.4" customHeight="1"/>
    <row r="303" ht="14.4" customHeight="1"/>
    <row r="304" ht="14.4" customHeight="1"/>
    <row r="305" ht="14.4" customHeight="1"/>
    <row r="306" ht="14.4" customHeight="1"/>
    <row r="307" ht="14.4" customHeight="1"/>
    <row r="308" ht="14.4" customHeight="1"/>
    <row r="309" ht="14.4" customHeight="1"/>
    <row r="310" ht="14.4" customHeight="1"/>
    <row r="311" ht="14.4" customHeight="1"/>
    <row r="312" ht="14.4" customHeight="1"/>
    <row r="313" ht="14.4" customHeight="1"/>
    <row r="314" ht="14.4" customHeight="1"/>
    <row r="315" ht="14.4" customHeight="1"/>
    <row r="316" ht="14.4" customHeight="1"/>
    <row r="317" ht="14.4" customHeight="1"/>
    <row r="318" ht="14.4" customHeight="1"/>
    <row r="319" ht="14.4" customHeight="1"/>
    <row r="320" ht="14.4" customHeight="1"/>
    <row r="321" ht="14.4" customHeight="1"/>
    <row r="322" ht="14.4" customHeight="1"/>
    <row r="323" ht="14.4" customHeight="1"/>
    <row r="324" ht="14.4" customHeight="1"/>
    <row r="325" ht="14.4" customHeight="1"/>
    <row r="326" ht="14.4" customHeight="1"/>
    <row r="327" ht="14.4" customHeight="1"/>
    <row r="328" ht="14.4" customHeight="1"/>
    <row r="329" ht="14.4" customHeight="1"/>
    <row r="330" ht="14.4" customHeight="1"/>
    <row r="331" ht="14.4" customHeight="1"/>
    <row r="332" ht="14.4" customHeight="1"/>
    <row r="333" ht="14.4" customHeight="1"/>
    <row r="334" ht="14.4" customHeight="1"/>
    <row r="335" ht="14.4" customHeight="1"/>
    <row r="336" ht="14.4" customHeight="1"/>
    <row r="337" ht="14.4" customHeight="1"/>
    <row r="338" ht="14.4" customHeight="1"/>
    <row r="339" ht="14.4" customHeight="1"/>
    <row r="340" ht="14.4" customHeight="1"/>
    <row r="341" ht="14.4" customHeight="1"/>
    <row r="342" ht="14.4" customHeight="1"/>
    <row r="343" ht="14.4" customHeight="1"/>
    <row r="344" ht="14.4" customHeight="1"/>
    <row r="345" ht="14.4" customHeight="1"/>
    <row r="346" ht="14.4" customHeight="1"/>
    <row r="347" ht="14.4" customHeight="1"/>
    <row r="348" ht="14.4" customHeight="1"/>
    <row r="349" ht="14.4" customHeight="1"/>
    <row r="350" ht="14.4" customHeight="1"/>
    <row r="351" ht="14.4" customHeight="1"/>
    <row r="352" ht="14.4" customHeight="1"/>
    <row r="353" ht="14.4" customHeight="1"/>
    <row r="354" ht="14.4" customHeight="1"/>
    <row r="355" ht="14.4" customHeight="1"/>
    <row r="356" ht="14.4" customHeight="1"/>
    <row r="357" ht="14.4" customHeight="1"/>
    <row r="358" ht="14.4" customHeight="1"/>
    <row r="359" ht="14.4" customHeight="1"/>
    <row r="360" ht="14.4" customHeight="1"/>
    <row r="361" ht="14.4" customHeight="1"/>
    <row r="362" ht="14.4" customHeight="1"/>
    <row r="363" ht="14.4" customHeight="1"/>
    <row r="364" ht="14.4" customHeight="1"/>
    <row r="365" ht="14.4" customHeight="1"/>
    <row r="366" ht="14.4" customHeight="1"/>
    <row r="367" ht="14.4" customHeight="1"/>
    <row r="368" ht="14.4" customHeight="1"/>
    <row r="369" ht="14.4" customHeight="1"/>
    <row r="370" ht="14.4" customHeight="1"/>
    <row r="371" ht="14.4" customHeight="1"/>
    <row r="372" ht="14.4" customHeight="1"/>
    <row r="373" ht="14.4" customHeight="1"/>
    <row r="374" ht="14.4" customHeight="1"/>
    <row r="375" ht="14.4" customHeight="1"/>
    <row r="376" ht="14.4" customHeight="1"/>
    <row r="377" ht="14.4" customHeight="1"/>
    <row r="378" ht="14.4" customHeight="1"/>
    <row r="379" ht="14.4" customHeight="1"/>
    <row r="380" ht="14.4" customHeight="1"/>
    <row r="381" ht="14.4" customHeight="1"/>
    <row r="382" ht="14.4" customHeight="1"/>
    <row r="383" ht="14.4" customHeight="1"/>
    <row r="384" ht="14.4" customHeight="1"/>
    <row r="385" ht="14.4" customHeight="1"/>
    <row r="386" ht="14.4" customHeight="1"/>
    <row r="387" ht="14.4" customHeight="1"/>
    <row r="388" ht="14.4" customHeight="1"/>
    <row r="389" ht="14.4" customHeight="1"/>
    <row r="390" ht="14.4" customHeight="1"/>
    <row r="391" ht="14.4" customHeight="1"/>
    <row r="392" ht="14.4" customHeight="1"/>
    <row r="393" ht="14.4" customHeight="1"/>
    <row r="394" ht="14.4" customHeight="1"/>
    <row r="395" ht="14.4" customHeight="1"/>
    <row r="396" ht="14.4" customHeight="1"/>
    <row r="397" ht="14.4" customHeight="1"/>
    <row r="398" ht="14.4" customHeight="1"/>
    <row r="399" ht="14.4" customHeight="1"/>
    <row r="400" ht="14.4" customHeight="1"/>
    <row r="401" ht="14.4" customHeight="1"/>
    <row r="402" ht="14.4" customHeight="1"/>
    <row r="403" ht="14.4" customHeight="1"/>
    <row r="404" ht="14.4" customHeight="1"/>
    <row r="405" ht="14.4" customHeight="1"/>
    <row r="406" ht="14.4" customHeight="1"/>
    <row r="407" ht="14.4" customHeight="1"/>
    <row r="408" ht="14.4" customHeight="1"/>
    <row r="409" ht="14.4" customHeight="1"/>
    <row r="410" ht="14.4" customHeight="1"/>
    <row r="411" ht="14.4" customHeight="1"/>
    <row r="412" ht="14.4" customHeight="1"/>
    <row r="413" ht="14.4" customHeight="1"/>
    <row r="414" ht="14.4" customHeight="1"/>
    <row r="415" ht="14.4" customHeight="1"/>
    <row r="416" ht="14.4" customHeight="1"/>
    <row r="417" ht="14.4" customHeight="1"/>
    <row r="418" ht="14.4" customHeight="1"/>
    <row r="419" ht="14.4" customHeight="1"/>
    <row r="420" ht="14.4" customHeight="1"/>
    <row r="421" ht="14.4" customHeight="1"/>
    <row r="422" ht="14.4" customHeight="1"/>
    <row r="423" ht="14.4" customHeight="1"/>
    <row r="424" ht="14.4" customHeight="1"/>
    <row r="425" ht="14.4" customHeight="1"/>
    <row r="426" ht="14.4" customHeight="1"/>
    <row r="427" ht="14.4" customHeight="1"/>
    <row r="428" ht="14.4" customHeight="1"/>
    <row r="429" ht="14.4" customHeight="1"/>
    <row r="430" ht="14.4" customHeight="1"/>
    <row r="431" ht="14.4" customHeight="1"/>
    <row r="432" ht="14.4" customHeight="1"/>
    <row r="433" ht="14.4" customHeight="1"/>
    <row r="434" ht="14.4" customHeight="1"/>
    <row r="435" ht="14.4" customHeight="1"/>
    <row r="436" ht="14.4" customHeight="1"/>
    <row r="437" ht="14.4" customHeight="1"/>
    <row r="438" ht="14.4" customHeight="1"/>
    <row r="439" ht="14.4" customHeight="1"/>
    <row r="440" ht="14.4" customHeight="1"/>
    <row r="441" ht="14.4" customHeight="1"/>
    <row r="442" ht="14.4" customHeight="1"/>
    <row r="443" ht="14.4" customHeight="1"/>
    <row r="444" ht="14.4" customHeight="1"/>
    <row r="445" ht="14.4" customHeight="1"/>
    <row r="446" ht="14.4" customHeight="1"/>
    <row r="447" ht="14.4" customHeight="1"/>
    <row r="448" ht="14.4" customHeight="1"/>
    <row r="449" ht="14.4" customHeight="1"/>
    <row r="450" ht="14.4" customHeight="1"/>
    <row r="451" ht="14.4" customHeight="1"/>
    <row r="452" ht="14.4" customHeight="1"/>
    <row r="453" ht="14.4" customHeight="1"/>
    <row r="454" ht="14.4" customHeight="1"/>
    <row r="455" ht="14.4" customHeight="1"/>
    <row r="456" ht="14.4" customHeight="1"/>
    <row r="457" ht="14.4" customHeight="1"/>
    <row r="458" ht="14.4" customHeight="1"/>
    <row r="459" ht="14.4" customHeight="1"/>
    <row r="460" ht="14.4" customHeight="1"/>
    <row r="461" ht="14.4" customHeight="1"/>
    <row r="462" ht="14.4" customHeight="1"/>
    <row r="463" ht="14.4" customHeight="1"/>
    <row r="464" ht="14.4" customHeight="1"/>
    <row r="465" ht="14.4" customHeight="1"/>
    <row r="466" ht="14.4" customHeight="1"/>
    <row r="467" ht="14.4" customHeight="1"/>
    <row r="468" ht="14.4" customHeight="1"/>
    <row r="469" ht="14.4" customHeight="1"/>
    <row r="470" ht="14.4" customHeight="1"/>
    <row r="471" ht="14.4" customHeight="1"/>
    <row r="472" ht="14.4" customHeight="1"/>
    <row r="473" ht="14.4" customHeight="1"/>
    <row r="474" ht="14.4" customHeight="1"/>
    <row r="475" ht="14.4" customHeight="1"/>
    <row r="476" ht="14.4" customHeight="1"/>
    <row r="477" ht="14.4" customHeight="1"/>
    <row r="478" ht="14.4" customHeight="1"/>
    <row r="479" ht="14.4" customHeight="1"/>
    <row r="480" ht="14.4" customHeight="1"/>
    <row r="481" ht="14.4" customHeight="1"/>
    <row r="482" ht="14.4" customHeight="1"/>
    <row r="483" ht="14.4" customHeight="1"/>
    <row r="484" ht="14.4" customHeight="1"/>
    <row r="485" ht="14.4" customHeight="1"/>
    <row r="486" ht="14.4" customHeight="1"/>
    <row r="487" ht="14.4" customHeight="1"/>
    <row r="488" ht="14.4" customHeight="1"/>
    <row r="489" ht="14.4" customHeight="1"/>
    <row r="490" ht="14.4" customHeight="1"/>
    <row r="491" ht="14.4" customHeight="1"/>
    <row r="492" ht="14.4" customHeight="1"/>
    <row r="493" ht="14.4" customHeight="1"/>
    <row r="494" ht="14.4" customHeight="1"/>
    <row r="495" ht="14.4" customHeight="1"/>
    <row r="496" ht="14.4" customHeight="1"/>
    <row r="497" ht="14.4" customHeight="1"/>
    <row r="498" ht="14.4" customHeight="1"/>
    <row r="499" ht="14.4" customHeight="1"/>
    <row r="500" ht="14.4" customHeight="1"/>
    <row r="501" ht="14.4" customHeight="1"/>
    <row r="502" ht="14.4" customHeight="1"/>
    <row r="503" ht="14.4" customHeight="1"/>
    <row r="504" ht="14.4" customHeight="1"/>
    <row r="505" ht="14.4" customHeight="1"/>
    <row r="506" ht="14.4" customHeight="1"/>
    <row r="507" ht="14.4" customHeight="1"/>
    <row r="508" ht="14.4" customHeight="1"/>
    <row r="509" ht="14.4" customHeight="1"/>
    <row r="510" ht="14.4" customHeight="1"/>
    <row r="511" ht="14.4" customHeight="1"/>
    <row r="512" ht="14.4" customHeight="1"/>
    <row r="513" ht="14.4" customHeight="1"/>
    <row r="514" ht="14.4" customHeight="1"/>
    <row r="515" ht="14.4" customHeight="1"/>
    <row r="516" ht="14.4" customHeight="1"/>
    <row r="517" ht="14.4" customHeight="1"/>
    <row r="518" ht="14.4" customHeight="1"/>
    <row r="519" ht="14.4" customHeight="1"/>
    <row r="520" ht="14.4" customHeight="1"/>
    <row r="521" ht="14.4" customHeight="1"/>
    <row r="522" ht="14.4" customHeight="1"/>
    <row r="523" ht="14.4" customHeight="1"/>
    <row r="524" ht="14.4" customHeight="1"/>
    <row r="525" ht="14.4" customHeight="1"/>
    <row r="526" ht="14.4" customHeight="1"/>
    <row r="527" ht="14.4" customHeight="1"/>
    <row r="528" ht="14.4" customHeight="1"/>
    <row r="529" ht="14.4" customHeight="1"/>
    <row r="530" ht="14.4" customHeight="1"/>
    <row r="531" ht="14.4" customHeight="1"/>
    <row r="532" ht="14.4" customHeight="1"/>
    <row r="533" ht="14.4" customHeight="1"/>
    <row r="534" ht="14.4" customHeight="1"/>
    <row r="535" ht="14.4" customHeight="1"/>
    <row r="536" ht="14.4" customHeight="1"/>
    <row r="537" ht="14.4" customHeight="1"/>
    <row r="538" ht="14.4" customHeight="1"/>
    <row r="539" ht="14.4" customHeight="1"/>
    <row r="540" ht="14.4" customHeight="1"/>
    <row r="541" ht="14.4" customHeight="1"/>
    <row r="542" ht="14.4" customHeight="1"/>
    <row r="543" ht="14.4" customHeight="1"/>
    <row r="544" ht="14.4" customHeight="1"/>
    <row r="545" ht="14.4" customHeight="1"/>
    <row r="546" ht="14.4" customHeight="1"/>
    <row r="547" ht="14.4" customHeight="1"/>
    <row r="548" ht="14.4" customHeight="1"/>
    <row r="549" ht="14.4" customHeight="1"/>
    <row r="550" ht="14.4" customHeight="1"/>
    <row r="551" ht="14.4" customHeight="1"/>
    <row r="552" ht="14.4" customHeight="1"/>
    <row r="553" ht="14.4" customHeight="1"/>
    <row r="554" ht="14.4" customHeight="1"/>
    <row r="555" ht="14.4" customHeight="1"/>
    <row r="556" ht="14.4" customHeight="1"/>
    <row r="557" ht="14.4" customHeight="1"/>
    <row r="558" ht="14.4" customHeight="1"/>
    <row r="559" ht="14.4" customHeight="1"/>
    <row r="560" ht="14.4" customHeight="1"/>
    <row r="561" ht="14.4" customHeight="1"/>
    <row r="562" ht="14.4" customHeight="1"/>
    <row r="563" ht="14.4" customHeight="1"/>
    <row r="564" ht="14.4" customHeight="1"/>
    <row r="565" ht="14.4" customHeight="1"/>
    <row r="566" ht="14.4" customHeight="1"/>
    <row r="567" ht="14.4" customHeight="1"/>
    <row r="568" ht="14.4" customHeight="1"/>
    <row r="569" ht="14.4" customHeight="1"/>
    <row r="570" ht="14.4" customHeight="1"/>
    <row r="571" ht="14.4" customHeight="1"/>
    <row r="572" ht="14.4" customHeight="1"/>
    <row r="573" ht="14.4" customHeight="1"/>
    <row r="574" ht="14.4" customHeight="1"/>
    <row r="575" ht="14.4" customHeight="1"/>
    <row r="576" ht="14.4" customHeight="1"/>
    <row r="577" ht="14.4" customHeight="1"/>
    <row r="578" ht="14.4" customHeight="1"/>
    <row r="579" ht="14.4" customHeight="1"/>
    <row r="580" ht="14.4" customHeight="1"/>
    <row r="581" ht="14.4" customHeight="1"/>
    <row r="582" ht="14.4" customHeight="1"/>
    <row r="583" ht="14.4" customHeight="1"/>
    <row r="584" ht="14.4" customHeight="1"/>
    <row r="585" ht="14.4" customHeight="1"/>
    <row r="586" ht="14.4" customHeight="1"/>
    <row r="587" ht="14.4" customHeight="1"/>
    <row r="588" ht="14.4" customHeight="1"/>
    <row r="589" ht="14.4" customHeight="1"/>
    <row r="590" ht="14.4" customHeight="1"/>
    <row r="591" ht="14.4" customHeight="1"/>
    <row r="592" ht="14.4" customHeight="1"/>
    <row r="593" ht="14.4" customHeight="1"/>
    <row r="594" ht="14.4" customHeight="1"/>
    <row r="595" ht="14.4" customHeight="1"/>
    <row r="596" ht="14.4" customHeight="1"/>
    <row r="597" ht="14.4" customHeight="1"/>
    <row r="598" ht="14.4" customHeight="1"/>
    <row r="599" ht="14.4" customHeight="1"/>
    <row r="600" ht="14.4" customHeight="1"/>
    <row r="601" ht="14.4" customHeight="1"/>
    <row r="602" ht="14.4" customHeight="1"/>
    <row r="603" ht="14.4" customHeight="1"/>
    <row r="604" ht="14.4" customHeight="1"/>
    <row r="605" ht="14.4" customHeight="1"/>
    <row r="606" ht="14.4" customHeight="1"/>
    <row r="607" ht="14.4" customHeight="1"/>
    <row r="608" ht="14.4" customHeight="1"/>
    <row r="609" ht="14.4" customHeight="1"/>
    <row r="610" ht="14.4" customHeight="1"/>
    <row r="611" ht="14.4" customHeight="1"/>
    <row r="612" ht="14.4" customHeight="1"/>
    <row r="613" ht="14.4" customHeight="1"/>
    <row r="614" ht="14.4" customHeight="1"/>
    <row r="615" ht="14.4" customHeight="1"/>
    <row r="616" ht="14.4" customHeight="1"/>
    <row r="617" ht="14.4" customHeight="1"/>
    <row r="618" ht="14.4" customHeight="1"/>
    <row r="619" ht="14.4" customHeight="1"/>
    <row r="620" ht="14.4" customHeight="1"/>
    <row r="621" ht="14.4" customHeight="1"/>
    <row r="622" ht="14.4" customHeight="1"/>
    <row r="623" ht="14.4" customHeight="1"/>
    <row r="624" ht="14.4" customHeight="1"/>
    <row r="625" ht="14.4" customHeight="1"/>
    <row r="626" ht="14.4" customHeight="1"/>
    <row r="627" ht="14.4" customHeight="1"/>
    <row r="628" ht="14.4" customHeight="1"/>
    <row r="629" ht="14.4" customHeight="1"/>
    <row r="630" ht="14.4" customHeight="1"/>
    <row r="631" ht="14.4" customHeight="1"/>
    <row r="632" ht="14.4" customHeight="1"/>
    <row r="633" ht="14.4" customHeight="1"/>
    <row r="634" ht="14.4" customHeight="1"/>
    <row r="635" ht="14.4" customHeight="1"/>
    <row r="636" ht="14.4" customHeight="1"/>
    <row r="637" ht="14.4" customHeight="1"/>
    <row r="638" ht="14.4" customHeight="1"/>
    <row r="639" ht="14.4" customHeight="1"/>
    <row r="640" ht="14.4" customHeight="1"/>
    <row r="641" ht="14.4" customHeight="1"/>
    <row r="642" ht="14.4" customHeight="1"/>
    <row r="643" ht="14.4" customHeight="1"/>
    <row r="644" ht="14.4" customHeight="1"/>
    <row r="645" ht="14.4" customHeight="1"/>
    <row r="646" ht="14.4" customHeight="1"/>
    <row r="647" ht="14.4" customHeight="1"/>
    <row r="648" ht="14.4" customHeight="1"/>
    <row r="649" ht="14.4" customHeight="1"/>
    <row r="650" ht="14.4" customHeight="1"/>
    <row r="651" ht="14.4" customHeight="1"/>
    <row r="652" ht="14.4" customHeight="1"/>
    <row r="653" ht="14.4" customHeight="1"/>
    <row r="654" ht="14.4" customHeight="1"/>
    <row r="655" ht="14.4" customHeight="1"/>
    <row r="656" ht="14.4" customHeight="1"/>
    <row r="657" ht="14.4" customHeight="1"/>
    <row r="658" ht="14.4" customHeight="1"/>
    <row r="659" ht="14.4" customHeight="1"/>
    <row r="660" ht="14.4" customHeight="1"/>
    <row r="661" ht="14.4" customHeight="1"/>
    <row r="662" ht="14.4" customHeight="1"/>
    <row r="663" ht="14.4" customHeight="1"/>
    <row r="664" ht="14.4" customHeight="1"/>
    <row r="665" ht="14.4" customHeight="1"/>
    <row r="666" ht="14.4" customHeight="1"/>
    <row r="667" ht="14.4" customHeight="1"/>
    <row r="668" ht="14.4" customHeight="1"/>
    <row r="669" ht="14.4" customHeight="1"/>
    <row r="670" ht="14.4" customHeight="1"/>
    <row r="671" ht="14.4" customHeight="1"/>
    <row r="672" ht="14.4" customHeight="1"/>
    <row r="673" ht="14.4" customHeight="1"/>
    <row r="674" ht="14.4" customHeight="1"/>
    <row r="675" ht="14.4" customHeight="1"/>
    <row r="676" ht="14.4" customHeight="1"/>
    <row r="677" ht="14.4" customHeight="1"/>
    <row r="678" ht="14.4" customHeight="1"/>
    <row r="679" ht="14.4" customHeight="1"/>
    <row r="680" ht="14.4" customHeight="1"/>
    <row r="681" ht="14.4" customHeight="1"/>
    <row r="682" ht="14.4" customHeight="1"/>
    <row r="683" ht="14.4" customHeight="1"/>
    <row r="684" ht="14.4" customHeight="1"/>
    <row r="685" ht="14.4" customHeight="1"/>
    <row r="686" ht="14.4" customHeight="1"/>
    <row r="687" ht="14.4" customHeight="1"/>
    <row r="688" ht="14.4" customHeight="1"/>
    <row r="689" ht="14.4" customHeight="1"/>
    <row r="690" ht="14.4" customHeight="1"/>
    <row r="691" ht="14.4" customHeight="1"/>
    <row r="692" ht="14.4" customHeight="1"/>
    <row r="693" ht="14.4" customHeight="1"/>
    <row r="694" ht="14.4" customHeight="1"/>
    <row r="695" ht="14.4" customHeight="1"/>
    <row r="696" ht="14.4" customHeight="1"/>
    <row r="697" ht="14.4" customHeight="1"/>
    <row r="698" ht="14.4" customHeight="1"/>
    <row r="699" ht="14.4" customHeight="1"/>
    <row r="700" ht="14.4" customHeight="1"/>
    <row r="701" ht="14.4" customHeight="1"/>
    <row r="702" ht="14.4" customHeight="1"/>
    <row r="703" ht="14.4" customHeight="1"/>
    <row r="704" ht="14.4" customHeight="1"/>
    <row r="705" ht="14.4" customHeight="1"/>
    <row r="706" ht="14.4" customHeight="1"/>
    <row r="707" ht="14.4" customHeight="1"/>
    <row r="708" ht="14.4" customHeight="1"/>
    <row r="709" ht="14.4" customHeight="1"/>
    <row r="710" ht="14.4" customHeight="1"/>
    <row r="711" ht="14.4" customHeight="1"/>
    <row r="712" ht="14.4" customHeight="1"/>
    <row r="713" ht="14.4" customHeight="1"/>
    <row r="714" ht="14.4" customHeight="1"/>
    <row r="715" ht="14.4" customHeight="1"/>
    <row r="716" ht="14.4" customHeight="1"/>
    <row r="717" ht="14.4" customHeight="1"/>
    <row r="718" ht="14.4" customHeight="1"/>
    <row r="719" ht="14.4" customHeight="1"/>
    <row r="720" ht="14.4" customHeight="1"/>
    <row r="721" ht="14.4" customHeight="1"/>
    <row r="722" ht="14.4" customHeight="1"/>
    <row r="723" ht="14.4" customHeight="1"/>
    <row r="724" ht="14.4" customHeight="1"/>
    <row r="725" ht="14.4" customHeight="1"/>
    <row r="726" ht="14.4" customHeight="1"/>
    <row r="727" ht="14.4" customHeight="1"/>
    <row r="728" ht="14.4" customHeight="1"/>
    <row r="729" ht="14.4" customHeight="1"/>
    <row r="730" ht="14.4" customHeight="1"/>
    <row r="731" ht="14.4" customHeight="1"/>
    <row r="732" ht="14.4" customHeight="1"/>
    <row r="733" ht="14.4" customHeight="1"/>
    <row r="734" ht="14.4" customHeight="1"/>
    <row r="735" ht="14.4" customHeight="1"/>
    <row r="736" ht="14.4" customHeight="1"/>
    <row r="737" ht="14.4" customHeight="1"/>
    <row r="738" ht="14.4" customHeight="1"/>
    <row r="739" ht="14.4" customHeight="1"/>
    <row r="740" ht="14.4" customHeight="1"/>
    <row r="741" ht="14.4" customHeight="1"/>
    <row r="742" ht="14.4" customHeight="1"/>
    <row r="743" ht="14.4" customHeight="1"/>
    <row r="744" ht="14.4" customHeight="1"/>
    <row r="745" ht="14.4" customHeight="1"/>
    <row r="746" ht="14.4" customHeight="1"/>
    <row r="747" ht="14.4" customHeight="1"/>
    <row r="748" ht="14.4" customHeight="1"/>
    <row r="749" ht="14.4" customHeight="1"/>
    <row r="750" ht="14.4" customHeight="1"/>
    <row r="751" ht="14.4" customHeight="1"/>
    <row r="752" ht="14.4" customHeight="1"/>
    <row r="753" ht="14.4" customHeight="1"/>
    <row r="754" ht="14.4" customHeight="1"/>
    <row r="755" ht="14.4" customHeight="1"/>
    <row r="756" ht="14.4" customHeight="1"/>
    <row r="757" ht="14.4" customHeight="1"/>
    <row r="758" ht="14.4" customHeight="1"/>
    <row r="759" ht="14.4" customHeight="1"/>
    <row r="760" ht="14.4" customHeight="1"/>
    <row r="761" ht="14.4" customHeight="1"/>
    <row r="762" ht="14.4" customHeight="1"/>
    <row r="763" ht="14.4" customHeight="1"/>
    <row r="764" ht="14.4" customHeight="1"/>
    <row r="765" ht="14.4" customHeight="1"/>
    <row r="766" ht="14.4" customHeight="1"/>
    <row r="767" ht="14.4" customHeight="1"/>
    <row r="768" ht="14.4" customHeight="1"/>
    <row r="769" ht="14.4" customHeight="1"/>
    <row r="770" ht="14.4" customHeight="1"/>
    <row r="771" ht="14.4" customHeight="1"/>
    <row r="772" ht="14.4" customHeight="1"/>
    <row r="773" ht="14.4" customHeight="1"/>
    <row r="774" ht="14.4" customHeight="1"/>
    <row r="775" ht="14.4" customHeight="1"/>
    <row r="776" ht="14.4" customHeight="1"/>
    <row r="777" ht="14.4" customHeight="1"/>
    <row r="778" ht="14.4" customHeight="1"/>
    <row r="779" ht="14.4" customHeight="1"/>
    <row r="780" ht="14.4" customHeight="1"/>
    <row r="781" ht="14.4" customHeight="1"/>
    <row r="782" ht="14.4" customHeight="1"/>
    <row r="783" ht="14.4" customHeight="1"/>
    <row r="784" ht="14.4" customHeight="1"/>
    <row r="785" ht="14.4" customHeight="1"/>
    <row r="786" ht="14.4" customHeight="1"/>
    <row r="787" ht="14.4" customHeight="1"/>
    <row r="788" ht="14.4" customHeight="1"/>
    <row r="789" ht="14.4" customHeight="1"/>
    <row r="790" ht="14.4" customHeight="1"/>
    <row r="791" ht="14.4" customHeight="1"/>
    <row r="792" ht="14.4" customHeight="1"/>
    <row r="793" ht="14.4" customHeight="1"/>
    <row r="794" ht="14.4" customHeight="1"/>
    <row r="795" ht="14.4" customHeight="1"/>
    <row r="796" ht="14.4" customHeight="1"/>
    <row r="797" ht="14.4" customHeight="1"/>
    <row r="798" ht="14.4" customHeight="1"/>
    <row r="799" ht="14.4" customHeight="1"/>
    <row r="800" ht="14.4" customHeight="1"/>
    <row r="801" ht="14.4" customHeight="1"/>
    <row r="802" ht="14.4" customHeight="1"/>
    <row r="803" ht="14.4" customHeight="1"/>
    <row r="804" ht="14.4" customHeight="1"/>
    <row r="805" ht="14.4" customHeight="1"/>
    <row r="806" ht="14.4" customHeight="1"/>
    <row r="807" ht="14.4" customHeight="1"/>
    <row r="808" ht="14.4" customHeight="1"/>
    <row r="809" ht="14.4" customHeight="1"/>
    <row r="810" ht="14.4" customHeight="1"/>
    <row r="811" ht="14.4" customHeight="1"/>
    <row r="812" ht="14.4" customHeight="1"/>
    <row r="813" ht="14.4" customHeight="1"/>
    <row r="814" ht="14.4" customHeight="1"/>
    <row r="815" ht="14.4" customHeight="1"/>
    <row r="816" ht="14.4" customHeight="1"/>
    <row r="817" ht="14.4" customHeight="1"/>
    <row r="818" ht="14.4" customHeight="1"/>
    <row r="819" ht="14.4" customHeight="1"/>
    <row r="820" ht="14.4" customHeight="1"/>
    <row r="821" ht="14.4" customHeight="1"/>
    <row r="822" ht="14.4" customHeight="1"/>
    <row r="823" ht="14.4" customHeight="1"/>
    <row r="824" ht="14.4" customHeight="1"/>
    <row r="825" ht="14.4" customHeight="1"/>
    <row r="826" ht="14.4" customHeight="1"/>
    <row r="827" ht="14.4" customHeight="1"/>
    <row r="828" ht="14.4" customHeight="1"/>
    <row r="829" ht="14.4" customHeight="1"/>
    <row r="830" ht="14.4" customHeight="1"/>
    <row r="831" ht="14.4" customHeight="1"/>
    <row r="832" ht="14.4" customHeight="1"/>
    <row r="833" ht="14.4" customHeight="1"/>
    <row r="834" ht="14.4" customHeight="1"/>
    <row r="835" ht="14.4" customHeight="1"/>
    <row r="836" ht="14.4" customHeight="1"/>
    <row r="837" ht="14.4" customHeight="1"/>
    <row r="838" ht="14.4" customHeight="1"/>
    <row r="839" ht="14.4" customHeight="1"/>
    <row r="840" ht="14.4" customHeight="1"/>
    <row r="841" ht="14.4" customHeight="1"/>
    <row r="842" ht="14.4" customHeight="1"/>
    <row r="843" ht="14.4" customHeight="1"/>
    <row r="844" ht="14.4" customHeight="1"/>
    <row r="845" ht="14.4" customHeight="1"/>
    <row r="846" ht="14.4" customHeight="1"/>
    <row r="847" ht="14.4" customHeight="1"/>
    <row r="848" ht="14.4" customHeight="1"/>
    <row r="849" ht="14.4" customHeight="1"/>
    <row r="850" ht="14.4" customHeight="1"/>
    <row r="851" ht="14.4" customHeight="1"/>
    <row r="852" ht="14.4" customHeight="1"/>
    <row r="853" ht="14.4" customHeight="1"/>
    <row r="854" ht="14.4" customHeight="1"/>
    <row r="855" ht="14.4" customHeight="1"/>
    <row r="856" ht="14.4" customHeight="1"/>
    <row r="857" ht="14.4" customHeight="1"/>
    <row r="858" ht="14.4" customHeight="1"/>
    <row r="859" ht="14.4" customHeight="1"/>
    <row r="860" ht="14.4" customHeight="1"/>
    <row r="861" ht="14.4" customHeight="1"/>
    <row r="862" ht="14.4" customHeight="1"/>
    <row r="863" ht="14.4" customHeight="1"/>
    <row r="864" ht="14.4" customHeight="1"/>
    <row r="865" ht="14.4" customHeight="1"/>
    <row r="866" ht="14.4" customHeight="1"/>
    <row r="867" ht="14.4" customHeight="1"/>
    <row r="868" ht="14.4" customHeight="1"/>
    <row r="869" ht="14.4" customHeight="1"/>
    <row r="870" ht="14.4" customHeight="1"/>
    <row r="871" ht="14.4" customHeight="1"/>
    <row r="872" ht="14.4" customHeight="1"/>
    <row r="873" ht="14.4" customHeight="1"/>
    <row r="874" ht="14.4" customHeight="1"/>
    <row r="875" ht="14.4" customHeight="1"/>
    <row r="876" ht="14.4" customHeight="1"/>
    <row r="877" ht="14.4" customHeight="1"/>
    <row r="878" ht="14.4" customHeight="1"/>
    <row r="879" ht="14.4" customHeight="1"/>
    <row r="880" ht="14.4" customHeight="1"/>
    <row r="881" ht="14.4" customHeight="1"/>
    <row r="882" ht="14.4" customHeight="1"/>
    <row r="883" ht="14.4" customHeight="1"/>
    <row r="884" ht="14.4" customHeight="1"/>
    <row r="885" ht="14.4" customHeight="1"/>
    <row r="886" ht="14.4" customHeight="1"/>
    <row r="887" ht="14.4" customHeight="1"/>
    <row r="888" ht="14.4" customHeight="1"/>
    <row r="889" ht="14.4" customHeight="1"/>
    <row r="890" ht="14.4" customHeight="1"/>
    <row r="891" ht="14.4" customHeight="1"/>
    <row r="892" ht="14.4" customHeight="1"/>
    <row r="893" ht="14.4" customHeight="1"/>
    <row r="894" ht="14.4" customHeight="1"/>
    <row r="895" ht="14.4" customHeight="1"/>
    <row r="896" ht="14.4" customHeight="1"/>
    <row r="897" ht="14.4" customHeight="1"/>
    <row r="898" ht="14.4" customHeight="1"/>
    <row r="899" ht="14.4" customHeight="1"/>
    <row r="900" ht="14.4" customHeight="1"/>
    <row r="901" ht="14.4" customHeight="1"/>
    <row r="902" ht="14.4" customHeight="1"/>
    <row r="903" ht="14.4" customHeight="1"/>
    <row r="904" ht="14.4" customHeight="1"/>
    <row r="905" ht="14.4" customHeight="1"/>
    <row r="906" ht="14.4" customHeight="1"/>
    <row r="907" ht="14.4" customHeight="1"/>
    <row r="908" ht="14.4" customHeight="1"/>
    <row r="909" ht="14.4" customHeight="1"/>
    <row r="910" ht="14.4" customHeight="1"/>
    <row r="911" ht="14.4" customHeight="1"/>
    <row r="912" ht="14.4" customHeight="1"/>
    <row r="913" ht="14.4" customHeight="1"/>
    <row r="914" ht="14.4" customHeight="1"/>
    <row r="915" ht="14.4" customHeight="1"/>
    <row r="916" ht="14.4" customHeight="1"/>
    <row r="917" ht="14.4" customHeight="1"/>
    <row r="918" ht="14.4" customHeight="1"/>
    <row r="919" ht="14.4" customHeight="1"/>
    <row r="920" ht="14.4" customHeight="1"/>
    <row r="921" ht="14.4" customHeight="1"/>
    <row r="922" ht="14.4" customHeight="1"/>
    <row r="923" ht="14.4" customHeight="1"/>
    <row r="924" ht="14.4" customHeight="1"/>
    <row r="925" ht="14.4" customHeight="1"/>
    <row r="926" ht="14.4" customHeight="1"/>
    <row r="927" ht="14.4" customHeight="1"/>
    <row r="928" ht="14.4" customHeight="1"/>
    <row r="929" ht="14.4" customHeight="1"/>
    <row r="930" ht="14.4" customHeight="1"/>
    <row r="931" ht="14.4" customHeight="1"/>
    <row r="932" ht="14.4" customHeight="1"/>
    <row r="933" ht="14.4" customHeight="1"/>
    <row r="934" ht="14.4" customHeight="1"/>
    <row r="935" ht="14.4" customHeight="1"/>
    <row r="936" ht="14.4" customHeight="1"/>
    <row r="937" ht="14.4" customHeight="1"/>
    <row r="938" ht="14.4" customHeight="1"/>
    <row r="939" ht="14.4" customHeight="1"/>
    <row r="940" ht="14.4" customHeight="1"/>
    <row r="941" ht="14.4" customHeight="1"/>
    <row r="942" ht="14.4" customHeight="1"/>
    <row r="943" ht="14.4" customHeight="1"/>
    <row r="944" ht="14.4" customHeight="1"/>
    <row r="945" ht="14.4" customHeight="1"/>
    <row r="946" ht="14.4" customHeight="1"/>
    <row r="947" ht="14.4" customHeight="1"/>
    <row r="948" ht="14.4" customHeight="1"/>
    <row r="949" ht="14.4" customHeight="1"/>
    <row r="950" ht="14.4" customHeight="1"/>
    <row r="951" ht="14.4" customHeight="1"/>
    <row r="952" ht="14.4" customHeight="1"/>
    <row r="953" ht="14.4" customHeight="1"/>
    <row r="954" ht="14.4" customHeight="1"/>
    <row r="955" ht="14.4" customHeight="1"/>
    <row r="956" ht="14.4" customHeight="1"/>
    <row r="957" ht="14.4" customHeight="1"/>
    <row r="958" ht="14.4" customHeight="1"/>
    <row r="959" ht="14.4" customHeight="1"/>
    <row r="960" ht="14.4" customHeight="1"/>
    <row r="961" ht="14.4" customHeight="1"/>
    <row r="962" ht="14.4" customHeight="1"/>
    <row r="963" ht="14.4" customHeight="1"/>
    <row r="964" ht="14.4" customHeight="1"/>
    <row r="965" ht="14.4" customHeight="1"/>
    <row r="966" ht="14.4" customHeight="1"/>
    <row r="967" ht="14.4" customHeight="1"/>
    <row r="968" ht="14.4" customHeight="1"/>
    <row r="969" ht="14.4" customHeight="1"/>
    <row r="970" ht="14.4" customHeight="1"/>
    <row r="971" ht="14.4" customHeight="1"/>
    <row r="972" ht="14.4" customHeight="1"/>
    <row r="973" ht="14.4" customHeight="1"/>
    <row r="974" ht="14.4" customHeight="1"/>
    <row r="975" ht="14.4" customHeight="1"/>
  </sheetData>
  <sheetProtection algorithmName="SHA-512" hashValue="gws2lMBgNTDi6+cc0YiWvAut9CygbpJAYIyTm13/r2/yL1/oXzWTGRCOgnl4mpgVEm2HrUkylvxxRWmJqXiYMw==" saltValue="353gjypJf6b3Ir3d577E5g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N26" sqref="N26"/>
    </sheetView>
  </sheetViews>
  <sheetFormatPr defaultColWidth="9.109375" defaultRowHeight="13.8"/>
  <cols>
    <col min="1" max="1" width="9.109375" style="4"/>
    <col min="2" max="2" width="42.44140625" style="4" customWidth="1"/>
    <col min="3" max="16384" width="9.109375" style="4"/>
  </cols>
  <sheetData>
    <row r="3" spans="1:6" ht="24.6">
      <c r="B3" s="3" t="s">
        <v>0</v>
      </c>
    </row>
    <row r="6" spans="1:6" ht="27.6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4.6">
      <c r="A8" s="11"/>
      <c r="B8" s="12" t="s">
        <v>2</v>
      </c>
      <c r="C8" s="11"/>
      <c r="D8" s="11"/>
      <c r="E8" s="11"/>
      <c r="F8" s="11"/>
    </row>
    <row r="9" spans="1:6" s="6" customFormat="1" ht="24.6">
      <c r="A9" s="11"/>
      <c r="B9" s="12" t="s">
        <v>208</v>
      </c>
      <c r="C9" s="11"/>
      <c r="D9" s="11"/>
      <c r="E9" s="11"/>
      <c r="F9" s="11"/>
    </row>
    <row r="10" spans="1:6" s="6" customFormat="1" ht="24.6">
      <c r="A10" s="11"/>
      <c r="B10" s="12" t="s">
        <v>209</v>
      </c>
      <c r="C10" s="11"/>
      <c r="D10" s="11"/>
      <c r="E10" s="11"/>
      <c r="F10" s="11"/>
    </row>
    <row r="11" spans="1:6" s="6" customFormat="1" ht="24.6">
      <c r="A11" s="11"/>
      <c r="B11" s="12" t="s">
        <v>214</v>
      </c>
      <c r="C11" s="11"/>
      <c r="D11" s="11"/>
      <c r="E11" s="11"/>
      <c r="F11" s="11"/>
    </row>
    <row r="12" spans="1:6" s="6" customFormat="1" ht="24.6">
      <c r="A12" s="11"/>
      <c r="B12" s="12" t="s">
        <v>213</v>
      </c>
      <c r="C12" s="11"/>
      <c r="D12" s="11"/>
      <c r="E12" s="11"/>
      <c r="F12" s="11"/>
    </row>
    <row r="13" spans="1:6" s="6" customFormat="1" ht="24.6">
      <c r="A13" s="11"/>
      <c r="B13" s="12" t="s">
        <v>212</v>
      </c>
      <c r="C13" s="11"/>
      <c r="D13" s="11"/>
      <c r="E13" s="11"/>
      <c r="F13" s="11"/>
    </row>
    <row r="14" spans="1:6" ht="24.6">
      <c r="A14" s="11"/>
      <c r="B14" s="12" t="s">
        <v>211</v>
      </c>
      <c r="C14" s="11"/>
      <c r="D14" s="11"/>
      <c r="E14" s="11"/>
      <c r="F14" s="11"/>
    </row>
    <row r="15" spans="1:6" ht="24.6">
      <c r="A15" s="11"/>
      <c r="B15" s="12" t="s">
        <v>210</v>
      </c>
      <c r="C15" s="11"/>
      <c r="D15" s="11"/>
      <c r="E15" s="11"/>
      <c r="F15" s="11"/>
    </row>
    <row r="16" spans="1:6" ht="27.6">
      <c r="B16" s="5"/>
    </row>
    <row r="17" spans="2:2" ht="27.6">
      <c r="B17" s="5"/>
    </row>
    <row r="18" spans="2:2" ht="27.6">
      <c r="B18" s="5"/>
    </row>
    <row r="19" spans="2:2" ht="27.6">
      <c r="B19" s="5"/>
    </row>
    <row r="20" spans="2:2" ht="27.6">
      <c r="B20" s="5"/>
    </row>
    <row r="21" spans="2:2" ht="27.6">
      <c r="B21" s="5"/>
    </row>
    <row r="22" spans="2:2" ht="27.6">
      <c r="B22" s="5"/>
    </row>
    <row r="23" spans="2:2" ht="27.6">
      <c r="B23" s="5"/>
    </row>
    <row r="24" spans="2:2" ht="27.6">
      <c r="B24" s="5"/>
    </row>
    <row r="25" spans="2:2" ht="27.6">
      <c r="B25" s="5"/>
    </row>
    <row r="26" spans="2:2" ht="27.6">
      <c r="B26" s="5"/>
    </row>
    <row r="27" spans="2:2" ht="27.6">
      <c r="B27" s="5"/>
    </row>
    <row r="28" spans="2:2" ht="27.6">
      <c r="B28" s="5"/>
    </row>
    <row r="29" spans="2:2" ht="27.6">
      <c r="B29" s="5"/>
    </row>
    <row r="30" spans="2:2" ht="27.6">
      <c r="B30" s="5"/>
    </row>
    <row r="31" spans="2:2" ht="27.6">
      <c r="B31" s="5"/>
    </row>
    <row r="32" spans="2:2" ht="27.6">
      <c r="B32" s="5"/>
    </row>
    <row r="33" spans="2:2" ht="27.6">
      <c r="B33" s="5"/>
    </row>
    <row r="34" spans="2:2" ht="27.6">
      <c r="B34" s="5"/>
    </row>
    <row r="35" spans="2:2" ht="27.6">
      <c r="B35" s="5"/>
    </row>
    <row r="36" spans="2:2" ht="27.6">
      <c r="B36" s="5"/>
    </row>
    <row r="37" spans="2:2" ht="27.6">
      <c r="B37" s="5"/>
    </row>
    <row r="38" spans="2:2" ht="27.6">
      <c r="B38" s="5"/>
    </row>
    <row r="39" spans="2:2" ht="27.6">
      <c r="B39" s="5"/>
    </row>
    <row r="40" spans="2:2" ht="27.6">
      <c r="B40" s="5"/>
    </row>
    <row r="41" spans="2:2" ht="27.6">
      <c r="B41" s="5"/>
    </row>
    <row r="42" spans="2:2" ht="27.6">
      <c r="B42" s="5"/>
    </row>
    <row r="43" spans="2:2" ht="27.6">
      <c r="B43" s="5"/>
    </row>
    <row r="44" spans="2:2" ht="27.6">
      <c r="B44" s="5"/>
    </row>
    <row r="45" spans="2:2" ht="27.6">
      <c r="B45" s="5"/>
    </row>
    <row r="46" spans="2:2" ht="27.6">
      <c r="B46" s="5"/>
    </row>
    <row r="47" spans="2:2" ht="27.6">
      <c r="B47" s="5"/>
    </row>
    <row r="48" spans="2:2" ht="27.6">
      <c r="B48" s="5"/>
    </row>
    <row r="49" spans="2:2" ht="27.6">
      <c r="B49" s="5"/>
    </row>
    <row r="50" spans="2:2" ht="27.6">
      <c r="B50" s="5"/>
    </row>
    <row r="51" spans="2:2" ht="27.6">
      <c r="B51" s="5"/>
    </row>
    <row r="52" spans="2:2" ht="27.6">
      <c r="B52" s="5"/>
    </row>
    <row r="53" spans="2:2" ht="27.6">
      <c r="B53" s="5"/>
    </row>
    <row r="54" spans="2:2" ht="27.6">
      <c r="B54" s="5"/>
    </row>
    <row r="55" spans="2:2" ht="27.6">
      <c r="B55" s="5"/>
    </row>
    <row r="56" spans="2:2" ht="27.6">
      <c r="B56" s="5"/>
    </row>
    <row r="57" spans="2:2" ht="27.6">
      <c r="B57" s="5"/>
    </row>
    <row r="58" spans="2:2" ht="27.6">
      <c r="B58" s="5"/>
    </row>
    <row r="59" spans="2:2" ht="27.6">
      <c r="B59" s="5"/>
    </row>
    <row r="60" spans="2:2" ht="27.6">
      <c r="B60" s="5"/>
    </row>
    <row r="61" spans="2:2" ht="27.6">
      <c r="B61" s="5"/>
    </row>
    <row r="62" spans="2:2" ht="27.6">
      <c r="B62" s="5"/>
    </row>
    <row r="63" spans="2:2" ht="27.6">
      <c r="B63" s="5"/>
    </row>
    <row r="64" spans="2:2" ht="27.6">
      <c r="B64" s="5"/>
    </row>
    <row r="65" spans="2:2" ht="27.6">
      <c r="B65" s="5"/>
    </row>
    <row r="66" spans="2:2" ht="27.6">
      <c r="B66" s="5"/>
    </row>
    <row r="67" spans="2:2" ht="27.6">
      <c r="B67" s="5"/>
    </row>
    <row r="68" spans="2:2" ht="27.6">
      <c r="B68" s="5"/>
    </row>
    <row r="69" spans="2:2" ht="27.6">
      <c r="B69" s="5"/>
    </row>
    <row r="70" spans="2:2" ht="27.6">
      <c r="B70" s="5"/>
    </row>
    <row r="71" spans="2:2" ht="27.6">
      <c r="B71" s="5"/>
    </row>
    <row r="72" spans="2:2" ht="27.6">
      <c r="B72" s="5"/>
    </row>
    <row r="73" spans="2:2" ht="27.6">
      <c r="B73" s="5"/>
    </row>
    <row r="74" spans="2:2" ht="27.6">
      <c r="B74" s="5"/>
    </row>
    <row r="75" spans="2:2" ht="27.6">
      <c r="B75" s="5"/>
    </row>
    <row r="76" spans="2:2" ht="27.6">
      <c r="B76" s="5"/>
    </row>
    <row r="77" spans="2:2" ht="27.6">
      <c r="B77" s="5"/>
    </row>
    <row r="78" spans="2:2" ht="27.6">
      <c r="B78" s="5"/>
    </row>
    <row r="79" spans="2:2" ht="27.6">
      <c r="B79" s="5"/>
    </row>
    <row r="80" spans="2:2" ht="27.6">
      <c r="B80" s="5"/>
    </row>
    <row r="81" spans="2:2" ht="27.6">
      <c r="B81" s="5"/>
    </row>
    <row r="82" spans="2:2" ht="27.6">
      <c r="B82" s="5"/>
    </row>
    <row r="83" spans="2:2" ht="27.6">
      <c r="B83" s="5"/>
    </row>
    <row r="84" spans="2:2" ht="27.6">
      <c r="B84" s="5"/>
    </row>
    <row r="85" spans="2:2" ht="27.6">
      <c r="B85" s="5"/>
    </row>
    <row r="86" spans="2:2" ht="27.6">
      <c r="B86" s="5"/>
    </row>
    <row r="87" spans="2:2" ht="27.6">
      <c r="B87" s="5"/>
    </row>
    <row r="88" spans="2:2" ht="27.6">
      <c r="B88" s="5"/>
    </row>
    <row r="89" spans="2:2" ht="27.6">
      <c r="B89" s="5"/>
    </row>
    <row r="90" spans="2:2" ht="27.6">
      <c r="B90" s="5"/>
    </row>
    <row r="91" spans="2:2" ht="27.6">
      <c r="B91" s="5"/>
    </row>
    <row r="92" spans="2:2" ht="27.6">
      <c r="B92" s="5"/>
    </row>
    <row r="93" spans="2:2" ht="27.6">
      <c r="B93" s="5"/>
    </row>
    <row r="94" spans="2:2" ht="27.6">
      <c r="B94" s="5"/>
    </row>
    <row r="95" spans="2:2" ht="27.6">
      <c r="B95" s="5"/>
    </row>
    <row r="96" spans="2:2" ht="27.6">
      <c r="B96" s="5"/>
    </row>
    <row r="97" spans="2:2" ht="27.6">
      <c r="B97" s="5"/>
    </row>
    <row r="98" spans="2:2" ht="27.6">
      <c r="B98" s="5"/>
    </row>
    <row r="99" spans="2:2" ht="27.6">
      <c r="B99" s="5"/>
    </row>
    <row r="100" spans="2:2" ht="27.6">
      <c r="B100" s="5"/>
    </row>
    <row r="101" spans="2:2" ht="27.6">
      <c r="B101" s="5"/>
    </row>
    <row r="102" spans="2:2" ht="27.6">
      <c r="B102" s="5"/>
    </row>
    <row r="103" spans="2:2" ht="27.6">
      <c r="B103" s="5"/>
    </row>
    <row r="104" spans="2:2" ht="27.6">
      <c r="B104" s="5"/>
    </row>
    <row r="105" spans="2:2" ht="27.6">
      <c r="B105" s="5"/>
    </row>
    <row r="106" spans="2:2" ht="27.6">
      <c r="B106" s="5"/>
    </row>
    <row r="107" spans="2:2" ht="27.6">
      <c r="B107" s="5"/>
    </row>
    <row r="108" spans="2:2" ht="27.6">
      <c r="B108" s="5"/>
    </row>
    <row r="109" spans="2:2" ht="27.6">
      <c r="B109" s="5"/>
    </row>
    <row r="110" spans="2:2" ht="27.6">
      <c r="B110" s="5"/>
    </row>
    <row r="111" spans="2:2" ht="27.6">
      <c r="B111" s="5"/>
    </row>
    <row r="112" spans="2:2" ht="27.6">
      <c r="B112" s="5"/>
    </row>
    <row r="113" spans="2:2" ht="27.6">
      <c r="B113" s="5"/>
    </row>
    <row r="114" spans="2:2" ht="27.6">
      <c r="B114" s="5"/>
    </row>
    <row r="115" spans="2:2" ht="27.6">
      <c r="B115" s="5"/>
    </row>
    <row r="116" spans="2:2" ht="27.6">
      <c r="B116" s="5"/>
    </row>
    <row r="117" spans="2:2" ht="27.6">
      <c r="B117" s="5"/>
    </row>
    <row r="118" spans="2:2" ht="27.6">
      <c r="B118" s="5"/>
    </row>
    <row r="119" spans="2:2" ht="27.6">
      <c r="B119" s="5"/>
    </row>
    <row r="120" spans="2:2" ht="27.6">
      <c r="B120" s="5"/>
    </row>
    <row r="121" spans="2:2" ht="27.6">
      <c r="B121" s="5"/>
    </row>
    <row r="122" spans="2:2" ht="27.6">
      <c r="B122" s="5"/>
    </row>
    <row r="123" spans="2:2" ht="27.6">
      <c r="B123" s="5"/>
    </row>
    <row r="124" spans="2:2" ht="27.6">
      <c r="B124" s="5"/>
    </row>
    <row r="125" spans="2:2" ht="27.6">
      <c r="B125" s="5"/>
    </row>
    <row r="126" spans="2:2" ht="27.6">
      <c r="B126" s="5"/>
    </row>
    <row r="127" spans="2:2" ht="27.6">
      <c r="B127" s="5"/>
    </row>
    <row r="128" spans="2:2" ht="27.6">
      <c r="B128" s="5"/>
    </row>
    <row r="129" spans="2:2" ht="27.6">
      <c r="B129" s="5"/>
    </row>
    <row r="130" spans="2:2" ht="27.6">
      <c r="B130" s="5"/>
    </row>
    <row r="131" spans="2:2" ht="27.6">
      <c r="B131" s="5"/>
    </row>
    <row r="132" spans="2:2" ht="27.6">
      <c r="B132" s="5"/>
    </row>
    <row r="133" spans="2:2" ht="27.6">
      <c r="B133" s="5"/>
    </row>
    <row r="134" spans="2:2" ht="27.6">
      <c r="B134" s="5"/>
    </row>
    <row r="135" spans="2:2" ht="27.6">
      <c r="B135" s="5"/>
    </row>
    <row r="136" spans="2:2" ht="27.6">
      <c r="B136" s="5"/>
    </row>
    <row r="137" spans="2:2" ht="27.6">
      <c r="B137" s="5"/>
    </row>
    <row r="138" spans="2:2" ht="27.6">
      <c r="B138" s="5"/>
    </row>
    <row r="139" spans="2:2" ht="27.6">
      <c r="B139" s="5"/>
    </row>
    <row r="140" spans="2:2" ht="27.6">
      <c r="B140" s="5"/>
    </row>
    <row r="141" spans="2:2" ht="27.6">
      <c r="B141" s="5"/>
    </row>
    <row r="142" spans="2:2" ht="27.6">
      <c r="B142" s="5"/>
    </row>
    <row r="143" spans="2:2" ht="27.6">
      <c r="B143" s="5"/>
    </row>
    <row r="144" spans="2:2" ht="27.6">
      <c r="B144" s="5"/>
    </row>
    <row r="145" spans="2:2" ht="27.6">
      <c r="B145" s="5"/>
    </row>
    <row r="146" spans="2:2" ht="27.6">
      <c r="B146" s="5"/>
    </row>
    <row r="147" spans="2:2" ht="27.6">
      <c r="B147" s="5"/>
    </row>
    <row r="148" spans="2:2" ht="27.6">
      <c r="B148" s="5"/>
    </row>
    <row r="149" spans="2:2" ht="27.6">
      <c r="B149" s="5"/>
    </row>
    <row r="150" spans="2:2" ht="27.6">
      <c r="B150" s="5"/>
    </row>
    <row r="151" spans="2:2" ht="27.6">
      <c r="B151" s="5"/>
    </row>
    <row r="152" spans="2:2" ht="27.6">
      <c r="B152" s="5"/>
    </row>
    <row r="153" spans="2:2" ht="27.6">
      <c r="B153" s="5"/>
    </row>
    <row r="154" spans="2:2" ht="27.6">
      <c r="B154" s="5"/>
    </row>
    <row r="155" spans="2:2" ht="27.6">
      <c r="B155" s="5"/>
    </row>
    <row r="156" spans="2:2" ht="27.6">
      <c r="B156" s="5"/>
    </row>
    <row r="157" spans="2:2" ht="27.6">
      <c r="B157" s="5"/>
    </row>
    <row r="158" spans="2:2" ht="27.6">
      <c r="B158" s="5"/>
    </row>
    <row r="159" spans="2:2" ht="27.6">
      <c r="B159" s="5"/>
    </row>
    <row r="160" spans="2:2" ht="27.6">
      <c r="B160" s="5"/>
    </row>
    <row r="161" spans="2:2" ht="27.6">
      <c r="B161" s="5"/>
    </row>
    <row r="162" spans="2:2" ht="27.6">
      <c r="B162" s="5"/>
    </row>
    <row r="163" spans="2:2" ht="27.6">
      <c r="B163" s="5"/>
    </row>
    <row r="164" spans="2:2" ht="27.6">
      <c r="B164" s="5"/>
    </row>
    <row r="165" spans="2:2" ht="27.6">
      <c r="B165" s="5"/>
    </row>
    <row r="166" spans="2:2" ht="27.6">
      <c r="B166" s="5"/>
    </row>
    <row r="167" spans="2:2" ht="27.6">
      <c r="B167" s="5"/>
    </row>
    <row r="168" spans="2:2" ht="27.6">
      <c r="B168" s="5"/>
    </row>
    <row r="169" spans="2:2" ht="27.6">
      <c r="B169" s="5"/>
    </row>
    <row r="170" spans="2:2" ht="27.6">
      <c r="B170" s="5"/>
    </row>
    <row r="171" spans="2:2" ht="27.6">
      <c r="B171" s="5"/>
    </row>
    <row r="172" spans="2:2" ht="27.6">
      <c r="B172" s="5"/>
    </row>
    <row r="173" spans="2:2" ht="27.6">
      <c r="B173" s="5"/>
    </row>
    <row r="174" spans="2:2" ht="27.6">
      <c r="B174" s="5"/>
    </row>
    <row r="175" spans="2:2" ht="27.6">
      <c r="B175" s="5"/>
    </row>
    <row r="176" spans="2:2" ht="27.6">
      <c r="B176" s="5"/>
    </row>
    <row r="177" spans="2:2" ht="27.6">
      <c r="B177" s="5"/>
    </row>
    <row r="178" spans="2:2" ht="27.6">
      <c r="B178" s="5"/>
    </row>
    <row r="179" spans="2:2" ht="27.6">
      <c r="B179" s="5"/>
    </row>
    <row r="180" spans="2:2" ht="27.6">
      <c r="B180" s="5"/>
    </row>
    <row r="181" spans="2:2" ht="27.6">
      <c r="B181" s="5"/>
    </row>
    <row r="182" spans="2:2" ht="27.6">
      <c r="B182" s="5"/>
    </row>
    <row r="183" spans="2:2" ht="27.6">
      <c r="B183" s="5"/>
    </row>
    <row r="184" spans="2:2" ht="27.6">
      <c r="B184" s="5"/>
    </row>
    <row r="185" spans="2:2" ht="27.6">
      <c r="B185" s="5"/>
    </row>
    <row r="186" spans="2:2" ht="27.6">
      <c r="B186" s="5"/>
    </row>
    <row r="187" spans="2:2" ht="27.6">
      <c r="B187" s="5"/>
    </row>
    <row r="188" spans="2:2" ht="27.6">
      <c r="B188" s="5"/>
    </row>
    <row r="189" spans="2:2" ht="27.6">
      <c r="B189" s="5"/>
    </row>
    <row r="190" spans="2:2" ht="27.6">
      <c r="B190" s="5"/>
    </row>
    <row r="191" spans="2:2" ht="27.6">
      <c r="B191" s="5"/>
    </row>
    <row r="192" spans="2:2" ht="27.6">
      <c r="B192" s="5"/>
    </row>
    <row r="193" spans="2:2" ht="27.6">
      <c r="B193" s="5"/>
    </row>
    <row r="194" spans="2:2" ht="27.6">
      <c r="B194" s="5"/>
    </row>
    <row r="195" spans="2:2" ht="27.6">
      <c r="B195" s="5"/>
    </row>
    <row r="196" spans="2:2" ht="27.6">
      <c r="B196" s="5"/>
    </row>
    <row r="197" spans="2:2" ht="27.6">
      <c r="B197" s="5"/>
    </row>
    <row r="198" spans="2:2" ht="27.6">
      <c r="B198" s="5"/>
    </row>
    <row r="199" spans="2:2" ht="27.6">
      <c r="B199" s="5"/>
    </row>
    <row r="200" spans="2:2" ht="27.6">
      <c r="B200" s="5"/>
    </row>
    <row r="201" spans="2:2" ht="27.6">
      <c r="B201" s="5"/>
    </row>
    <row r="202" spans="2:2" ht="27.6">
      <c r="B202" s="5"/>
    </row>
    <row r="203" spans="2:2" ht="27.6">
      <c r="B203" s="5"/>
    </row>
    <row r="204" spans="2:2" ht="27.6">
      <c r="B204" s="5"/>
    </row>
    <row r="205" spans="2:2" ht="27.6">
      <c r="B205" s="5"/>
    </row>
    <row r="206" spans="2:2" ht="27.6">
      <c r="B206" s="5"/>
    </row>
    <row r="207" spans="2:2" ht="27.6">
      <c r="B207" s="5"/>
    </row>
    <row r="208" spans="2:2" ht="27.6">
      <c r="B208" s="5"/>
    </row>
    <row r="209" spans="2:2" ht="27.6">
      <c r="B209" s="5"/>
    </row>
    <row r="210" spans="2:2" ht="27.6">
      <c r="B210" s="5"/>
    </row>
    <row r="211" spans="2:2" ht="27.6">
      <c r="B211" s="5"/>
    </row>
    <row r="212" spans="2:2" ht="27.6">
      <c r="B212" s="5"/>
    </row>
    <row r="213" spans="2:2" ht="27.6">
      <c r="B213" s="5"/>
    </row>
    <row r="214" spans="2:2" ht="27.6">
      <c r="B214" s="5"/>
    </row>
    <row r="215" spans="2:2" ht="27.6">
      <c r="B215" s="5"/>
    </row>
    <row r="216" spans="2:2" ht="27.6">
      <c r="B216" s="5"/>
    </row>
    <row r="217" spans="2:2" ht="27.6">
      <c r="B217" s="5"/>
    </row>
    <row r="218" spans="2:2" ht="27.6">
      <c r="B218" s="5"/>
    </row>
    <row r="219" spans="2:2" ht="27.6">
      <c r="B219" s="5"/>
    </row>
    <row r="220" spans="2:2" ht="27.6">
      <c r="B220" s="5"/>
    </row>
    <row r="221" spans="2:2" ht="27.6">
      <c r="B221" s="5"/>
    </row>
    <row r="222" spans="2:2" ht="27.6">
      <c r="B222" s="5"/>
    </row>
    <row r="223" spans="2:2" ht="27.6">
      <c r="B223" s="5"/>
    </row>
    <row r="224" spans="2:2" ht="27.6">
      <c r="B224" s="5"/>
    </row>
    <row r="225" spans="2:2" ht="27.6">
      <c r="B225" s="5"/>
    </row>
    <row r="226" spans="2:2" ht="27.6">
      <c r="B226" s="5"/>
    </row>
    <row r="227" spans="2:2" ht="27.6">
      <c r="B227" s="5"/>
    </row>
    <row r="228" spans="2:2" ht="27.6">
      <c r="B228" s="5"/>
    </row>
    <row r="229" spans="2:2" ht="27.6">
      <c r="B229" s="5"/>
    </row>
    <row r="230" spans="2:2" ht="27.6">
      <c r="B230" s="5"/>
    </row>
    <row r="231" spans="2:2" ht="27.6">
      <c r="B231" s="5"/>
    </row>
    <row r="232" spans="2:2" ht="27.6">
      <c r="B232" s="5"/>
    </row>
    <row r="233" spans="2:2" ht="27.6">
      <c r="B233" s="5"/>
    </row>
    <row r="234" spans="2:2" ht="27.6">
      <c r="B234" s="5"/>
    </row>
    <row r="235" spans="2:2" ht="27.6">
      <c r="B235" s="5"/>
    </row>
    <row r="236" spans="2:2" ht="27.6">
      <c r="B236" s="5"/>
    </row>
    <row r="237" spans="2:2" ht="27.6">
      <c r="B237" s="5"/>
    </row>
    <row r="238" spans="2:2" ht="27.6">
      <c r="B238" s="5"/>
    </row>
    <row r="239" spans="2:2" ht="27.6">
      <c r="B239" s="5"/>
    </row>
    <row r="240" spans="2:2" ht="27.6">
      <c r="B240" s="5"/>
    </row>
    <row r="241" spans="2:2" ht="27.6">
      <c r="B241" s="5"/>
    </row>
    <row r="242" spans="2:2" ht="27.6">
      <c r="B242" s="5"/>
    </row>
    <row r="243" spans="2:2" ht="27.6">
      <c r="B243" s="5"/>
    </row>
    <row r="244" spans="2:2" ht="27.6">
      <c r="B244" s="5"/>
    </row>
    <row r="245" spans="2:2" ht="27.6">
      <c r="B245" s="5"/>
    </row>
    <row r="246" spans="2:2" ht="27.6">
      <c r="B246" s="5"/>
    </row>
    <row r="247" spans="2:2" ht="27.6">
      <c r="B247" s="5"/>
    </row>
    <row r="248" spans="2:2" ht="27.6">
      <c r="B248" s="5"/>
    </row>
    <row r="249" spans="2:2" ht="27.6">
      <c r="B249" s="5"/>
    </row>
    <row r="250" spans="2:2" ht="27.6">
      <c r="B250" s="5"/>
    </row>
    <row r="251" spans="2:2" ht="27.6">
      <c r="B251" s="5"/>
    </row>
    <row r="252" spans="2:2" ht="27.6">
      <c r="B252" s="5"/>
    </row>
    <row r="253" spans="2:2" ht="27.6">
      <c r="B253" s="5"/>
    </row>
    <row r="254" spans="2:2" ht="27.6">
      <c r="B254" s="5"/>
    </row>
    <row r="255" spans="2:2" ht="27.6">
      <c r="B255" s="5"/>
    </row>
    <row r="256" spans="2:2" ht="27.6">
      <c r="B256" s="5"/>
    </row>
    <row r="257" spans="2:2" ht="27.6">
      <c r="B257" s="5"/>
    </row>
    <row r="258" spans="2:2" ht="27.6">
      <c r="B258" s="5"/>
    </row>
    <row r="259" spans="2:2" ht="27.6">
      <c r="B259" s="5"/>
    </row>
    <row r="260" spans="2:2" ht="27.6">
      <c r="B260" s="5"/>
    </row>
    <row r="261" spans="2:2" ht="27.6">
      <c r="B261" s="5"/>
    </row>
    <row r="262" spans="2:2" ht="27.6">
      <c r="B262" s="5"/>
    </row>
    <row r="263" spans="2:2" ht="27.6">
      <c r="B263" s="5"/>
    </row>
    <row r="264" spans="2:2" ht="27.6">
      <c r="B264" s="5"/>
    </row>
    <row r="265" spans="2:2" ht="27.6">
      <c r="B265" s="5"/>
    </row>
    <row r="266" spans="2:2" ht="27.6">
      <c r="B266" s="5"/>
    </row>
    <row r="267" spans="2:2" ht="27.6">
      <c r="B267" s="5"/>
    </row>
    <row r="268" spans="2:2" ht="27.6">
      <c r="B268" s="5"/>
    </row>
    <row r="269" spans="2:2" ht="27.6">
      <c r="B269" s="5"/>
    </row>
    <row r="270" spans="2:2" ht="27.6">
      <c r="B270" s="5"/>
    </row>
    <row r="271" spans="2:2" ht="27.6">
      <c r="B271" s="5"/>
    </row>
    <row r="272" spans="2:2" ht="27.6">
      <c r="B272" s="5"/>
    </row>
    <row r="273" spans="2:2" ht="27.6">
      <c r="B273" s="5"/>
    </row>
    <row r="274" spans="2:2" ht="27.6">
      <c r="B274" s="5"/>
    </row>
    <row r="275" spans="2:2" ht="27.6">
      <c r="B275" s="5"/>
    </row>
    <row r="276" spans="2:2" ht="27.6">
      <c r="B276" s="5"/>
    </row>
    <row r="277" spans="2:2" ht="27.6">
      <c r="B277" s="5"/>
    </row>
    <row r="278" spans="2:2" ht="27.6">
      <c r="B278" s="5"/>
    </row>
    <row r="279" spans="2:2" ht="27.6">
      <c r="B279" s="5"/>
    </row>
    <row r="280" spans="2:2" ht="27.6">
      <c r="B280" s="5"/>
    </row>
    <row r="281" spans="2:2" ht="27.6">
      <c r="B281" s="5"/>
    </row>
    <row r="282" spans="2:2" ht="27.6">
      <c r="B282" s="5"/>
    </row>
    <row r="283" spans="2:2" ht="27.6">
      <c r="B283" s="5"/>
    </row>
    <row r="284" spans="2:2" ht="27.6">
      <c r="B284" s="5"/>
    </row>
    <row r="285" spans="2:2" ht="27.6">
      <c r="B285" s="5"/>
    </row>
    <row r="286" spans="2:2" ht="27.6">
      <c r="B286" s="5"/>
    </row>
    <row r="287" spans="2:2" ht="27.6">
      <c r="B287" s="5"/>
    </row>
    <row r="288" spans="2:2" ht="27.6">
      <c r="B288" s="5"/>
    </row>
    <row r="289" spans="2:2" ht="27.6">
      <c r="B289" s="5"/>
    </row>
    <row r="290" spans="2:2" ht="27.6">
      <c r="B290" s="5"/>
    </row>
    <row r="291" spans="2:2" ht="27.6">
      <c r="B291" s="5"/>
    </row>
    <row r="292" spans="2:2" ht="27.6">
      <c r="B292" s="5"/>
    </row>
    <row r="293" spans="2:2" ht="27.6">
      <c r="B293" s="5"/>
    </row>
    <row r="294" spans="2:2" ht="27.6">
      <c r="B294" s="5"/>
    </row>
    <row r="295" spans="2:2" ht="27.6">
      <c r="B295" s="5"/>
    </row>
    <row r="296" spans="2:2" ht="27.6">
      <c r="B296" s="5"/>
    </row>
    <row r="297" spans="2:2" ht="27.6">
      <c r="B297" s="5"/>
    </row>
    <row r="298" spans="2:2" ht="27.6">
      <c r="B298" s="5"/>
    </row>
    <row r="299" spans="2:2" ht="27.6">
      <c r="B299" s="5"/>
    </row>
    <row r="300" spans="2:2" ht="27.6">
      <c r="B300" s="5"/>
    </row>
    <row r="301" spans="2:2" ht="27.6">
      <c r="B301" s="5"/>
    </row>
    <row r="302" spans="2:2" ht="27.6">
      <c r="B302" s="5"/>
    </row>
    <row r="303" spans="2:2" ht="27.6">
      <c r="B303" s="5"/>
    </row>
    <row r="304" spans="2:2" ht="27.6">
      <c r="B304" s="5"/>
    </row>
    <row r="305" spans="2:2" ht="27.6">
      <c r="B305" s="5"/>
    </row>
    <row r="306" spans="2:2" ht="27.6">
      <c r="B306" s="5"/>
    </row>
    <row r="307" spans="2:2" ht="27.6">
      <c r="B307" s="5"/>
    </row>
    <row r="308" spans="2:2" ht="27.6">
      <c r="B308" s="5"/>
    </row>
    <row r="309" spans="2:2" ht="27.6">
      <c r="B309" s="5"/>
    </row>
    <row r="310" spans="2:2" ht="27.6">
      <c r="B310" s="5"/>
    </row>
    <row r="311" spans="2:2" ht="27.6">
      <c r="B311" s="5"/>
    </row>
    <row r="312" spans="2:2" ht="27.6">
      <c r="B312" s="5"/>
    </row>
    <row r="313" spans="2:2" ht="27.6">
      <c r="B313" s="5"/>
    </row>
    <row r="314" spans="2:2" ht="27.6">
      <c r="B314" s="5"/>
    </row>
    <row r="315" spans="2:2" ht="27.6">
      <c r="B315" s="5"/>
    </row>
    <row r="316" spans="2:2" ht="27.6">
      <c r="B316" s="5"/>
    </row>
    <row r="317" spans="2:2" ht="27.6">
      <c r="B317" s="5"/>
    </row>
    <row r="318" spans="2:2" ht="27.6">
      <c r="B318" s="5"/>
    </row>
    <row r="319" spans="2:2" ht="27.6">
      <c r="B319" s="5"/>
    </row>
    <row r="320" spans="2:2" ht="27.6">
      <c r="B320" s="5"/>
    </row>
    <row r="321" spans="2:2" ht="27.6">
      <c r="B321" s="5"/>
    </row>
    <row r="322" spans="2:2" ht="27.6">
      <c r="B322" s="5"/>
    </row>
    <row r="323" spans="2:2" ht="27.6">
      <c r="B323" s="5"/>
    </row>
    <row r="324" spans="2:2" ht="27.6">
      <c r="B324" s="5"/>
    </row>
    <row r="325" spans="2:2" ht="27.6">
      <c r="B325" s="5"/>
    </row>
    <row r="326" spans="2:2" ht="27.6">
      <c r="B326" s="5"/>
    </row>
    <row r="327" spans="2:2" ht="27.6">
      <c r="B327" s="5"/>
    </row>
    <row r="328" spans="2:2" ht="27.6">
      <c r="B328" s="5"/>
    </row>
    <row r="329" spans="2:2" ht="27.6">
      <c r="B329" s="5"/>
    </row>
    <row r="330" spans="2:2" ht="27.6">
      <c r="B330" s="5"/>
    </row>
    <row r="331" spans="2:2" ht="27.6">
      <c r="B331" s="5"/>
    </row>
    <row r="332" spans="2:2" ht="27.6">
      <c r="B332" s="5"/>
    </row>
    <row r="333" spans="2:2" ht="27.6">
      <c r="B333" s="5"/>
    </row>
    <row r="334" spans="2:2" ht="27.6">
      <c r="B334" s="5"/>
    </row>
    <row r="335" spans="2:2" ht="27.6">
      <c r="B335" s="5"/>
    </row>
    <row r="336" spans="2:2" ht="27.6">
      <c r="B336" s="5"/>
    </row>
    <row r="337" spans="2:2" ht="27.6">
      <c r="B337" s="5"/>
    </row>
    <row r="338" spans="2:2" ht="27.6">
      <c r="B338" s="5"/>
    </row>
    <row r="339" spans="2:2" ht="27.6">
      <c r="B339" s="5"/>
    </row>
    <row r="340" spans="2:2" ht="27.6">
      <c r="B340" s="5"/>
    </row>
    <row r="341" spans="2:2" ht="27.6">
      <c r="B341" s="5"/>
    </row>
    <row r="342" spans="2:2" ht="27.6">
      <c r="B342" s="5"/>
    </row>
    <row r="343" spans="2:2" ht="27.6">
      <c r="B343" s="5"/>
    </row>
    <row r="344" spans="2:2" ht="27.6">
      <c r="B344" s="5"/>
    </row>
    <row r="345" spans="2:2" ht="27.6">
      <c r="B345" s="5"/>
    </row>
    <row r="346" spans="2:2" ht="27.6">
      <c r="B346" s="5"/>
    </row>
    <row r="347" spans="2:2" ht="27.6">
      <c r="B347" s="5"/>
    </row>
    <row r="348" spans="2:2" ht="27.6">
      <c r="B348" s="5"/>
    </row>
    <row r="349" spans="2:2" ht="27.6">
      <c r="B349" s="5"/>
    </row>
    <row r="350" spans="2:2" ht="27.6">
      <c r="B350" s="5"/>
    </row>
    <row r="351" spans="2:2" ht="27.6">
      <c r="B351" s="5"/>
    </row>
    <row r="352" spans="2:2" ht="27.6">
      <c r="B352" s="5"/>
    </row>
    <row r="353" spans="2:2" ht="27.6">
      <c r="B353" s="5"/>
    </row>
    <row r="354" spans="2:2" ht="27.6">
      <c r="B354" s="5"/>
    </row>
    <row r="355" spans="2:2" ht="27.6">
      <c r="B355" s="5"/>
    </row>
    <row r="356" spans="2:2" ht="27.6">
      <c r="B356" s="5"/>
    </row>
    <row r="357" spans="2:2" ht="27.6">
      <c r="B357" s="5"/>
    </row>
    <row r="358" spans="2:2" ht="27.6">
      <c r="B358" s="5"/>
    </row>
    <row r="359" spans="2:2" ht="27.6">
      <c r="B359" s="5"/>
    </row>
    <row r="360" spans="2:2" ht="27.6">
      <c r="B360" s="5"/>
    </row>
    <row r="361" spans="2:2" ht="27.6">
      <c r="B361" s="5"/>
    </row>
    <row r="362" spans="2:2" ht="27.6">
      <c r="B362" s="5"/>
    </row>
    <row r="363" spans="2:2" ht="27.6">
      <c r="B363" s="5"/>
    </row>
    <row r="364" spans="2:2" ht="27.6">
      <c r="B364" s="5"/>
    </row>
    <row r="365" spans="2:2" ht="27.6">
      <c r="B365" s="5"/>
    </row>
    <row r="366" spans="2:2" ht="27.6">
      <c r="B366" s="5"/>
    </row>
    <row r="367" spans="2:2" ht="27.6">
      <c r="B367" s="5"/>
    </row>
    <row r="368" spans="2:2" ht="27.6">
      <c r="B368" s="5"/>
    </row>
    <row r="369" spans="2:2" ht="27.6">
      <c r="B369" s="5"/>
    </row>
    <row r="370" spans="2:2" ht="27.6">
      <c r="B370" s="5"/>
    </row>
    <row r="371" spans="2:2" ht="27.6">
      <c r="B371" s="5"/>
    </row>
    <row r="372" spans="2:2" ht="27.6">
      <c r="B372" s="5"/>
    </row>
    <row r="373" spans="2:2" ht="27.6">
      <c r="B373" s="5"/>
    </row>
    <row r="374" spans="2:2" ht="27.6">
      <c r="B374" s="5"/>
    </row>
    <row r="375" spans="2:2" ht="27.6">
      <c r="B375" s="5"/>
    </row>
    <row r="376" spans="2:2" ht="27.6">
      <c r="B376" s="5"/>
    </row>
    <row r="377" spans="2:2" ht="27.6">
      <c r="B377" s="5"/>
    </row>
    <row r="378" spans="2:2" ht="27.6">
      <c r="B378" s="5"/>
    </row>
    <row r="379" spans="2:2" ht="27.6">
      <c r="B379" s="5"/>
    </row>
    <row r="380" spans="2:2" ht="27.6">
      <c r="B380" s="5"/>
    </row>
    <row r="381" spans="2:2" ht="27.6">
      <c r="B381" s="5"/>
    </row>
    <row r="382" spans="2:2" ht="27.6">
      <c r="B382" s="5"/>
    </row>
    <row r="383" spans="2:2" ht="27.6">
      <c r="B383" s="5"/>
    </row>
    <row r="384" spans="2:2" ht="27.6">
      <c r="B384" s="5"/>
    </row>
    <row r="385" spans="2:2" ht="27.6">
      <c r="B385" s="5"/>
    </row>
    <row r="386" spans="2:2" ht="27.6">
      <c r="B386" s="5"/>
    </row>
    <row r="387" spans="2:2" ht="27.6">
      <c r="B387" s="5"/>
    </row>
    <row r="388" spans="2:2" ht="27.6">
      <c r="B388" s="5"/>
    </row>
    <row r="389" spans="2:2" ht="27.6">
      <c r="B389" s="5"/>
    </row>
    <row r="390" spans="2:2" ht="27.6">
      <c r="B390" s="5"/>
    </row>
    <row r="391" spans="2:2" ht="27.6">
      <c r="B391" s="5"/>
    </row>
    <row r="392" spans="2:2" ht="27.6">
      <c r="B392" s="5"/>
    </row>
    <row r="393" spans="2:2" ht="27.6">
      <c r="B393" s="5"/>
    </row>
    <row r="394" spans="2:2" ht="27.6">
      <c r="B394" s="5"/>
    </row>
    <row r="395" spans="2:2" ht="27.6">
      <c r="B395" s="5"/>
    </row>
    <row r="396" spans="2:2" ht="27.6">
      <c r="B396" s="5"/>
    </row>
    <row r="397" spans="2:2" ht="27.6">
      <c r="B397" s="5"/>
    </row>
    <row r="398" spans="2:2" ht="27.6">
      <c r="B398" s="5"/>
    </row>
    <row r="399" spans="2:2" ht="27.6">
      <c r="B399" s="5"/>
    </row>
    <row r="400" spans="2:2" ht="27.6">
      <c r="B400" s="5"/>
    </row>
    <row r="401" spans="2:2" ht="27.6">
      <c r="B401" s="5"/>
    </row>
    <row r="402" spans="2:2" ht="27.6">
      <c r="B402" s="5"/>
    </row>
    <row r="403" spans="2:2" ht="27.6">
      <c r="B403" s="5"/>
    </row>
    <row r="404" spans="2:2" ht="27.6">
      <c r="B404" s="5"/>
    </row>
    <row r="405" spans="2:2" ht="27.6">
      <c r="B405" s="5"/>
    </row>
    <row r="406" spans="2:2" ht="27.6">
      <c r="B406" s="5"/>
    </row>
    <row r="407" spans="2:2" ht="27.6">
      <c r="B407" s="5"/>
    </row>
    <row r="408" spans="2:2" ht="27.6">
      <c r="B408" s="5"/>
    </row>
    <row r="409" spans="2:2" ht="27.6">
      <c r="B409" s="5"/>
    </row>
    <row r="410" spans="2:2" ht="27.6">
      <c r="B410" s="5"/>
    </row>
    <row r="411" spans="2:2" ht="27.6">
      <c r="B411" s="5"/>
    </row>
    <row r="412" spans="2:2" ht="27.6">
      <c r="B412" s="5"/>
    </row>
    <row r="413" spans="2:2" ht="27.6">
      <c r="B413" s="5"/>
    </row>
    <row r="414" spans="2:2" ht="27.6">
      <c r="B414" s="5"/>
    </row>
    <row r="415" spans="2:2" ht="27.6">
      <c r="B415" s="5"/>
    </row>
    <row r="416" spans="2:2" ht="27.6">
      <c r="B416" s="5"/>
    </row>
    <row r="417" spans="2:2" ht="27.6">
      <c r="B417" s="5"/>
    </row>
    <row r="418" spans="2:2" ht="27.6">
      <c r="B418" s="5"/>
    </row>
    <row r="419" spans="2:2" ht="27.6">
      <c r="B419" s="5"/>
    </row>
    <row r="420" spans="2:2" ht="27.6">
      <c r="B420" s="5"/>
    </row>
    <row r="421" spans="2:2" ht="27.6">
      <c r="B421" s="5"/>
    </row>
    <row r="422" spans="2:2" ht="27.6">
      <c r="B422" s="5"/>
    </row>
    <row r="423" spans="2:2" ht="27.6">
      <c r="B423" s="5"/>
    </row>
    <row r="424" spans="2:2" ht="27.6">
      <c r="B424" s="5"/>
    </row>
    <row r="425" spans="2:2" ht="27.6">
      <c r="B425" s="5"/>
    </row>
    <row r="426" spans="2:2" ht="27.6">
      <c r="B426" s="5"/>
    </row>
    <row r="427" spans="2:2" ht="27.6">
      <c r="B427" s="5"/>
    </row>
    <row r="428" spans="2:2" ht="27.6">
      <c r="B428" s="5"/>
    </row>
    <row r="429" spans="2:2" ht="27.6">
      <c r="B429" s="5"/>
    </row>
    <row r="430" spans="2:2" ht="27.6">
      <c r="B430" s="5"/>
    </row>
    <row r="431" spans="2:2" ht="27.6">
      <c r="B431" s="5"/>
    </row>
    <row r="432" spans="2:2" ht="27.6">
      <c r="B432" s="5"/>
    </row>
    <row r="433" spans="2:2" ht="27.6">
      <c r="B433" s="5"/>
    </row>
    <row r="434" spans="2:2" ht="27.6">
      <c r="B434" s="5"/>
    </row>
    <row r="435" spans="2:2" ht="27.6">
      <c r="B435" s="5"/>
    </row>
    <row r="436" spans="2:2" ht="27.6">
      <c r="B436" s="5"/>
    </row>
    <row r="437" spans="2:2" ht="27.6">
      <c r="B437" s="5"/>
    </row>
    <row r="438" spans="2:2" ht="27.6">
      <c r="B438" s="5"/>
    </row>
    <row r="439" spans="2:2" ht="27.6">
      <c r="B439" s="5"/>
    </row>
    <row r="440" spans="2:2" ht="27.6">
      <c r="B440" s="5"/>
    </row>
    <row r="441" spans="2:2" ht="27.6">
      <c r="B441" s="5"/>
    </row>
    <row r="442" spans="2:2" ht="27.6">
      <c r="B442" s="5"/>
    </row>
    <row r="443" spans="2:2" ht="27.6">
      <c r="B443" s="5"/>
    </row>
    <row r="444" spans="2:2" ht="27.6">
      <c r="B444" s="5"/>
    </row>
    <row r="445" spans="2:2" ht="27.6">
      <c r="B445" s="5"/>
    </row>
    <row r="446" spans="2:2" ht="27.6">
      <c r="B446" s="5"/>
    </row>
    <row r="447" spans="2:2" ht="27.6">
      <c r="B447" s="5"/>
    </row>
    <row r="448" spans="2:2" ht="27.6">
      <c r="B448" s="5"/>
    </row>
    <row r="449" spans="2:2" ht="27.6">
      <c r="B449" s="5"/>
    </row>
    <row r="450" spans="2:2" ht="27.6">
      <c r="B450" s="5"/>
    </row>
    <row r="451" spans="2:2" ht="27.6">
      <c r="B451" s="5"/>
    </row>
    <row r="452" spans="2:2" ht="27.6">
      <c r="B452" s="5"/>
    </row>
    <row r="453" spans="2:2" ht="27.6">
      <c r="B453" s="5"/>
    </row>
    <row r="454" spans="2:2" ht="27.6">
      <c r="B454" s="5"/>
    </row>
    <row r="455" spans="2:2" ht="27.6">
      <c r="B455" s="5"/>
    </row>
    <row r="456" spans="2:2" ht="27.6">
      <c r="B456" s="5"/>
    </row>
    <row r="457" spans="2:2" ht="27.6">
      <c r="B457" s="5"/>
    </row>
    <row r="458" spans="2:2" ht="27.6">
      <c r="B458" s="5"/>
    </row>
    <row r="459" spans="2:2" ht="27.6">
      <c r="B459" s="5"/>
    </row>
    <row r="460" spans="2:2" ht="27.6">
      <c r="B460" s="5"/>
    </row>
    <row r="461" spans="2:2" ht="27.6">
      <c r="B461" s="5"/>
    </row>
    <row r="462" spans="2:2" ht="27.6">
      <c r="B462" s="5"/>
    </row>
    <row r="463" spans="2:2" ht="27.6">
      <c r="B463" s="5"/>
    </row>
    <row r="464" spans="2:2" ht="27.6">
      <c r="B464" s="5"/>
    </row>
    <row r="465" spans="2:2" ht="27.6">
      <c r="B465" s="5"/>
    </row>
    <row r="466" spans="2:2" ht="27.6">
      <c r="B466" s="5"/>
    </row>
    <row r="467" spans="2:2" ht="27.6">
      <c r="B467" s="5"/>
    </row>
    <row r="468" spans="2:2" ht="27.6">
      <c r="B468" s="5"/>
    </row>
    <row r="469" spans="2:2" ht="27.6">
      <c r="B469" s="5"/>
    </row>
    <row r="470" spans="2:2" ht="27.6">
      <c r="B470" s="5"/>
    </row>
    <row r="471" spans="2:2" ht="27.6">
      <c r="B471" s="5"/>
    </row>
    <row r="472" spans="2:2" ht="27.6">
      <c r="B472" s="5"/>
    </row>
    <row r="473" spans="2:2" ht="27.6">
      <c r="B473" s="5"/>
    </row>
    <row r="474" spans="2:2" ht="27.6">
      <c r="B474" s="5"/>
    </row>
    <row r="475" spans="2:2" ht="27.6">
      <c r="B475" s="5"/>
    </row>
    <row r="476" spans="2:2" ht="27.6">
      <c r="B476" s="5"/>
    </row>
    <row r="477" spans="2:2" ht="27.6">
      <c r="B477" s="5"/>
    </row>
    <row r="478" spans="2:2" ht="27.6">
      <c r="B478" s="5"/>
    </row>
    <row r="479" spans="2:2" ht="27.6">
      <c r="B479" s="5"/>
    </row>
    <row r="480" spans="2:2" ht="27.6">
      <c r="B480" s="5"/>
    </row>
    <row r="481" spans="2:2" ht="27.6">
      <c r="B481" s="5"/>
    </row>
    <row r="482" spans="2:2" ht="27.6">
      <c r="B482" s="5"/>
    </row>
    <row r="483" spans="2:2" ht="27.6">
      <c r="B483" s="5"/>
    </row>
    <row r="484" spans="2:2" ht="27.6">
      <c r="B484" s="5"/>
    </row>
    <row r="485" spans="2:2" ht="27.6">
      <c r="B485" s="5"/>
    </row>
    <row r="486" spans="2:2" ht="27.6">
      <c r="B486" s="5"/>
    </row>
    <row r="487" spans="2:2" ht="27.6">
      <c r="B487" s="5"/>
    </row>
    <row r="488" spans="2:2" ht="27.6">
      <c r="B488" s="5"/>
    </row>
    <row r="489" spans="2:2" ht="27.6">
      <c r="B489" s="5"/>
    </row>
    <row r="490" spans="2:2" ht="27.6">
      <c r="B490" s="5"/>
    </row>
    <row r="491" spans="2:2" ht="27.6">
      <c r="B491" s="5"/>
    </row>
    <row r="492" spans="2:2" ht="27.6">
      <c r="B492" s="5"/>
    </row>
    <row r="493" spans="2:2" ht="27.6">
      <c r="B493" s="5"/>
    </row>
    <row r="494" spans="2:2" ht="27.6">
      <c r="B494" s="5"/>
    </row>
    <row r="495" spans="2:2" ht="27.6">
      <c r="B495" s="5"/>
    </row>
    <row r="496" spans="2:2" ht="27.6">
      <c r="B496" s="5"/>
    </row>
    <row r="497" spans="2:2" ht="27.6">
      <c r="B497" s="5"/>
    </row>
    <row r="498" spans="2:2" ht="27.6">
      <c r="B498" s="5"/>
    </row>
    <row r="499" spans="2:2" ht="27.6">
      <c r="B499" s="5"/>
    </row>
    <row r="500" spans="2:2" ht="27.6">
      <c r="B500" s="5"/>
    </row>
    <row r="501" spans="2:2" ht="27.6">
      <c r="B501" s="5"/>
    </row>
    <row r="502" spans="2:2" ht="27.6">
      <c r="B502" s="5"/>
    </row>
    <row r="503" spans="2:2" ht="27.6">
      <c r="B503" s="5"/>
    </row>
    <row r="504" spans="2:2" ht="27.6">
      <c r="B504" s="5"/>
    </row>
    <row r="505" spans="2:2" ht="27.6">
      <c r="B505" s="5"/>
    </row>
    <row r="506" spans="2:2" ht="27.6">
      <c r="B506" s="5"/>
    </row>
    <row r="507" spans="2:2" ht="27.6">
      <c r="B507" s="5"/>
    </row>
    <row r="508" spans="2:2" ht="27.6">
      <c r="B508" s="5"/>
    </row>
    <row r="509" spans="2:2" ht="27.6">
      <c r="B509" s="5"/>
    </row>
    <row r="510" spans="2:2" ht="27.6">
      <c r="B510" s="5"/>
    </row>
    <row r="511" spans="2:2" ht="27.6">
      <c r="B511" s="5"/>
    </row>
    <row r="512" spans="2:2" ht="27.6">
      <c r="B512" s="5"/>
    </row>
    <row r="513" spans="2:2" ht="27.6">
      <c r="B513" s="5"/>
    </row>
    <row r="514" spans="2:2" ht="27.6">
      <c r="B514" s="5"/>
    </row>
    <row r="515" spans="2:2" ht="27.6">
      <c r="B515" s="5"/>
    </row>
    <row r="516" spans="2:2" ht="27.6">
      <c r="B516" s="5"/>
    </row>
    <row r="517" spans="2:2" ht="27.6">
      <c r="B517" s="5"/>
    </row>
    <row r="518" spans="2:2" ht="27.6">
      <c r="B518" s="5"/>
    </row>
    <row r="519" spans="2:2" ht="27.6">
      <c r="B519" s="5"/>
    </row>
    <row r="520" spans="2:2" ht="27.6">
      <c r="B520" s="5"/>
    </row>
    <row r="521" spans="2:2" ht="27.6">
      <c r="B521" s="5"/>
    </row>
    <row r="522" spans="2:2" ht="27.6">
      <c r="B522" s="5"/>
    </row>
    <row r="523" spans="2:2" ht="27.6">
      <c r="B523" s="5"/>
    </row>
    <row r="524" spans="2:2" ht="27.6">
      <c r="B524" s="5"/>
    </row>
    <row r="525" spans="2:2" ht="27.6">
      <c r="B525" s="5"/>
    </row>
    <row r="526" spans="2:2" ht="27.6">
      <c r="B526" s="5"/>
    </row>
    <row r="527" spans="2:2" ht="27.6">
      <c r="B527" s="5"/>
    </row>
    <row r="528" spans="2:2" ht="27.6">
      <c r="B528" s="5"/>
    </row>
    <row r="529" spans="2:2" ht="27.6">
      <c r="B529" s="5"/>
    </row>
    <row r="530" spans="2:2" ht="27.6">
      <c r="B530" s="5"/>
    </row>
    <row r="531" spans="2:2" ht="27.6">
      <c r="B531" s="5"/>
    </row>
    <row r="532" spans="2:2" ht="27.6">
      <c r="B532" s="5"/>
    </row>
    <row r="533" spans="2:2" ht="27.6">
      <c r="B533" s="5"/>
    </row>
    <row r="534" spans="2:2" ht="27.6">
      <c r="B534" s="5"/>
    </row>
    <row r="535" spans="2:2" ht="27.6">
      <c r="B535" s="5"/>
    </row>
    <row r="536" spans="2:2" ht="27.6">
      <c r="B536" s="5"/>
    </row>
    <row r="537" spans="2:2" ht="27.6">
      <c r="B537" s="5"/>
    </row>
    <row r="538" spans="2:2" ht="27.6">
      <c r="B538" s="5"/>
    </row>
    <row r="539" spans="2:2" ht="27.6">
      <c r="B539" s="5"/>
    </row>
    <row r="540" spans="2:2" ht="27.6">
      <c r="B540" s="5"/>
    </row>
    <row r="541" spans="2:2" ht="27.6">
      <c r="B541" s="5"/>
    </row>
    <row r="542" spans="2:2" ht="27.6">
      <c r="B542" s="5"/>
    </row>
    <row r="543" spans="2:2" ht="27.6">
      <c r="B543" s="5"/>
    </row>
    <row r="544" spans="2:2" ht="27.6">
      <c r="B544" s="5"/>
    </row>
    <row r="545" spans="2:2" ht="27.6">
      <c r="B545" s="5"/>
    </row>
    <row r="546" spans="2:2" ht="27.6">
      <c r="B546" s="5"/>
    </row>
    <row r="547" spans="2:2" ht="27.6">
      <c r="B547" s="5"/>
    </row>
    <row r="548" spans="2:2" ht="27.6">
      <c r="B548" s="5"/>
    </row>
    <row r="549" spans="2:2" ht="27.6">
      <c r="B549" s="5"/>
    </row>
    <row r="550" spans="2:2" ht="27.6">
      <c r="B550" s="5"/>
    </row>
    <row r="551" spans="2:2" ht="27.6">
      <c r="B551" s="5"/>
    </row>
    <row r="552" spans="2:2" ht="27.6">
      <c r="B552" s="5"/>
    </row>
    <row r="553" spans="2:2" ht="27.6">
      <c r="B553" s="5"/>
    </row>
    <row r="554" spans="2:2" ht="27.6">
      <c r="B554" s="5"/>
    </row>
    <row r="555" spans="2:2" ht="27.6">
      <c r="B555" s="5"/>
    </row>
    <row r="556" spans="2:2" ht="27.6">
      <c r="B556" s="5"/>
    </row>
    <row r="557" spans="2:2" ht="27.6">
      <c r="B557" s="5"/>
    </row>
    <row r="558" spans="2:2" ht="27.6">
      <c r="B558" s="5"/>
    </row>
    <row r="559" spans="2:2" ht="27.6">
      <c r="B559" s="5"/>
    </row>
    <row r="560" spans="2:2" ht="27.6">
      <c r="B560" s="5"/>
    </row>
    <row r="561" spans="2:2" ht="27.6">
      <c r="B561" s="5"/>
    </row>
    <row r="562" spans="2:2" ht="27.6">
      <c r="B562" s="5"/>
    </row>
    <row r="563" spans="2:2" ht="27.6">
      <c r="B563" s="5"/>
    </row>
    <row r="564" spans="2:2" ht="27.6">
      <c r="B564" s="5"/>
    </row>
    <row r="565" spans="2:2" ht="27.6">
      <c r="B565" s="5"/>
    </row>
    <row r="566" spans="2:2" ht="27.6">
      <c r="B566" s="5"/>
    </row>
    <row r="567" spans="2:2" ht="27.6">
      <c r="B567" s="5"/>
    </row>
    <row r="568" spans="2:2" ht="27.6">
      <c r="B568" s="5"/>
    </row>
    <row r="569" spans="2:2" ht="27.6">
      <c r="B569" s="5"/>
    </row>
    <row r="570" spans="2:2" ht="27.6">
      <c r="B570" s="5"/>
    </row>
    <row r="571" spans="2:2" ht="27.6">
      <c r="B571" s="5"/>
    </row>
    <row r="572" spans="2:2" ht="27.6">
      <c r="B572" s="5"/>
    </row>
    <row r="573" spans="2:2" ht="27.6">
      <c r="B573" s="5"/>
    </row>
    <row r="574" spans="2:2" ht="27.6">
      <c r="B574" s="5"/>
    </row>
    <row r="575" spans="2:2" ht="27.6">
      <c r="B575" s="5"/>
    </row>
    <row r="576" spans="2:2" ht="27.6">
      <c r="B576" s="5"/>
    </row>
    <row r="577" spans="2:2" ht="27.6">
      <c r="B577" s="5"/>
    </row>
    <row r="578" spans="2:2" ht="27.6">
      <c r="B578" s="5"/>
    </row>
    <row r="579" spans="2:2" ht="27.6">
      <c r="B579" s="5"/>
    </row>
    <row r="580" spans="2:2" ht="27.6">
      <c r="B580" s="5"/>
    </row>
    <row r="581" spans="2:2" ht="27.6">
      <c r="B581" s="5"/>
    </row>
    <row r="582" spans="2:2" ht="27.6">
      <c r="B582" s="5"/>
    </row>
    <row r="583" spans="2:2" ht="27.6">
      <c r="B583" s="5"/>
    </row>
    <row r="584" spans="2:2" ht="27.6">
      <c r="B584" s="5"/>
    </row>
    <row r="585" spans="2:2" ht="27.6">
      <c r="B585" s="5"/>
    </row>
    <row r="586" spans="2:2" ht="27.6">
      <c r="B586" s="5"/>
    </row>
    <row r="587" spans="2:2" ht="27.6">
      <c r="B587" s="5"/>
    </row>
    <row r="588" spans="2:2" ht="27.6">
      <c r="B588" s="5"/>
    </row>
    <row r="589" spans="2:2" ht="27.6">
      <c r="B589" s="5"/>
    </row>
    <row r="590" spans="2:2" ht="27.6">
      <c r="B590" s="5"/>
    </row>
    <row r="591" spans="2:2" ht="27.6">
      <c r="B591" s="5"/>
    </row>
    <row r="592" spans="2:2" ht="27.6">
      <c r="B592" s="5"/>
    </row>
    <row r="593" spans="2:2" ht="27.6">
      <c r="B593" s="5"/>
    </row>
    <row r="594" spans="2:2" ht="27.6">
      <c r="B594" s="5"/>
    </row>
    <row r="595" spans="2:2" ht="27.6">
      <c r="B595" s="5"/>
    </row>
    <row r="596" spans="2:2" ht="27.6">
      <c r="B596" s="5"/>
    </row>
    <row r="597" spans="2:2" ht="27.6">
      <c r="B597" s="5"/>
    </row>
    <row r="598" spans="2:2" ht="27.6">
      <c r="B598" s="5"/>
    </row>
    <row r="599" spans="2:2" ht="27.6">
      <c r="B599" s="5"/>
    </row>
    <row r="600" spans="2:2" ht="27.6">
      <c r="B600" s="5"/>
    </row>
    <row r="601" spans="2:2" ht="27.6">
      <c r="B601" s="5"/>
    </row>
    <row r="602" spans="2:2" ht="27.6">
      <c r="B602" s="5"/>
    </row>
    <row r="603" spans="2:2" ht="27.6">
      <c r="B603" s="5"/>
    </row>
    <row r="604" spans="2:2" ht="27.6">
      <c r="B604" s="5"/>
    </row>
    <row r="605" spans="2:2" ht="27.6">
      <c r="B605" s="5"/>
    </row>
    <row r="606" spans="2:2" ht="27.6">
      <c r="B606" s="5"/>
    </row>
    <row r="607" spans="2:2" ht="27.6">
      <c r="B607" s="5"/>
    </row>
    <row r="608" spans="2:2" ht="27.6">
      <c r="B608" s="5"/>
    </row>
    <row r="609" spans="2:2" ht="27.6">
      <c r="B609" s="5"/>
    </row>
    <row r="610" spans="2:2" ht="27.6">
      <c r="B610" s="5"/>
    </row>
    <row r="611" spans="2:2" ht="27.6">
      <c r="B611" s="5"/>
    </row>
    <row r="612" spans="2:2" ht="27.6">
      <c r="B612" s="5"/>
    </row>
    <row r="613" spans="2:2" ht="27.6">
      <c r="B613" s="5"/>
    </row>
    <row r="614" spans="2:2" ht="27.6">
      <c r="B614" s="5"/>
    </row>
    <row r="615" spans="2:2" ht="27.6">
      <c r="B615" s="5"/>
    </row>
    <row r="616" spans="2:2" ht="27.6">
      <c r="B616" s="5"/>
    </row>
    <row r="617" spans="2:2" ht="27.6">
      <c r="B617" s="5"/>
    </row>
    <row r="618" spans="2:2" ht="27.6">
      <c r="B618" s="5"/>
    </row>
    <row r="619" spans="2:2" ht="27.6">
      <c r="B619" s="5"/>
    </row>
    <row r="620" spans="2:2" ht="27.6">
      <c r="B620" s="5"/>
    </row>
    <row r="621" spans="2:2" ht="27.6">
      <c r="B621" s="5"/>
    </row>
    <row r="622" spans="2:2" ht="27.6">
      <c r="B622" s="5"/>
    </row>
    <row r="623" spans="2:2" ht="27.6">
      <c r="B623" s="5"/>
    </row>
    <row r="624" spans="2:2" ht="27.6">
      <c r="B624" s="5"/>
    </row>
    <row r="625" spans="2:2" ht="27.6">
      <c r="B625" s="5"/>
    </row>
    <row r="626" spans="2:2" ht="27.6">
      <c r="B626" s="5"/>
    </row>
    <row r="627" spans="2:2" ht="27.6">
      <c r="B627" s="5"/>
    </row>
    <row r="628" spans="2:2" ht="27.6">
      <c r="B628" s="5"/>
    </row>
    <row r="629" spans="2:2" ht="27.6">
      <c r="B629" s="5"/>
    </row>
    <row r="630" spans="2:2" ht="27.6">
      <c r="B630" s="5"/>
    </row>
    <row r="631" spans="2:2" ht="27.6">
      <c r="B631" s="5"/>
    </row>
    <row r="632" spans="2:2" ht="27.6">
      <c r="B632" s="5"/>
    </row>
    <row r="633" spans="2:2" ht="27.6">
      <c r="B633" s="5"/>
    </row>
    <row r="634" spans="2:2" ht="27.6">
      <c r="B634" s="5"/>
    </row>
    <row r="635" spans="2:2" ht="27.6">
      <c r="B635" s="5"/>
    </row>
    <row r="636" spans="2:2" ht="27.6">
      <c r="B636" s="5"/>
    </row>
    <row r="637" spans="2:2" ht="27.6">
      <c r="B637" s="5"/>
    </row>
    <row r="638" spans="2:2" ht="27.6">
      <c r="B638" s="5"/>
    </row>
    <row r="639" spans="2:2" ht="27.6">
      <c r="B639" s="5"/>
    </row>
    <row r="640" spans="2:2" ht="27.6">
      <c r="B640" s="5"/>
    </row>
    <row r="641" spans="2:2" ht="27.6">
      <c r="B641" s="5"/>
    </row>
    <row r="642" spans="2:2" ht="27.6">
      <c r="B642" s="5"/>
    </row>
    <row r="643" spans="2:2" ht="27.6">
      <c r="B643" s="5"/>
    </row>
    <row r="644" spans="2:2" ht="27.6">
      <c r="B644" s="5"/>
    </row>
    <row r="645" spans="2:2" ht="27.6">
      <c r="B645" s="5"/>
    </row>
    <row r="646" spans="2:2" ht="27.6">
      <c r="B646" s="5"/>
    </row>
    <row r="647" spans="2:2" ht="27.6">
      <c r="B647" s="5"/>
    </row>
    <row r="648" spans="2:2" ht="27.6">
      <c r="B648" s="5"/>
    </row>
    <row r="649" spans="2:2" ht="27.6">
      <c r="B649" s="5"/>
    </row>
    <row r="650" spans="2:2" ht="27.6">
      <c r="B650" s="5"/>
    </row>
    <row r="651" spans="2:2" ht="27.6">
      <c r="B651" s="5"/>
    </row>
    <row r="652" spans="2:2" ht="27.6">
      <c r="B652" s="5"/>
    </row>
    <row r="653" spans="2:2" ht="27.6">
      <c r="B653" s="5"/>
    </row>
    <row r="654" spans="2:2" ht="27.6">
      <c r="B654" s="5"/>
    </row>
    <row r="655" spans="2:2" ht="27.6">
      <c r="B655" s="5"/>
    </row>
    <row r="656" spans="2:2" ht="27.6">
      <c r="B656" s="5"/>
    </row>
    <row r="657" spans="2:2" ht="27.6">
      <c r="B657" s="5"/>
    </row>
    <row r="658" spans="2:2" ht="27.6">
      <c r="B658" s="5"/>
    </row>
    <row r="659" spans="2:2" ht="27.6">
      <c r="B659" s="5"/>
    </row>
    <row r="660" spans="2:2" ht="27.6">
      <c r="B660" s="5"/>
    </row>
    <row r="661" spans="2:2" ht="27.6">
      <c r="B661" s="5"/>
    </row>
    <row r="662" spans="2:2" ht="27.6">
      <c r="B662" s="5"/>
    </row>
    <row r="663" spans="2:2" ht="27.6">
      <c r="B663" s="5"/>
    </row>
    <row r="664" spans="2:2" ht="27.6">
      <c r="B664" s="5"/>
    </row>
    <row r="665" spans="2:2" ht="27.6">
      <c r="B665" s="5"/>
    </row>
    <row r="666" spans="2:2" ht="27.6">
      <c r="B666" s="5"/>
    </row>
    <row r="667" spans="2:2" ht="27.6">
      <c r="B667" s="5"/>
    </row>
    <row r="668" spans="2:2" ht="27.6">
      <c r="B668" s="5"/>
    </row>
    <row r="669" spans="2:2" ht="27.6">
      <c r="B669" s="5"/>
    </row>
    <row r="670" spans="2:2" ht="27.6">
      <c r="B670" s="5"/>
    </row>
    <row r="671" spans="2:2" ht="27.6">
      <c r="B671" s="5"/>
    </row>
    <row r="672" spans="2:2" ht="27.6">
      <c r="B672" s="5"/>
    </row>
    <row r="673" spans="2:2" ht="27.6">
      <c r="B673" s="5"/>
    </row>
    <row r="674" spans="2:2" ht="27.6">
      <c r="B674" s="5"/>
    </row>
    <row r="675" spans="2:2" ht="27.6">
      <c r="B675" s="5"/>
    </row>
    <row r="676" spans="2:2" ht="27.6">
      <c r="B676" s="5"/>
    </row>
    <row r="677" spans="2:2" ht="27.6">
      <c r="B677" s="5"/>
    </row>
    <row r="678" spans="2:2" ht="27.6">
      <c r="B678" s="5"/>
    </row>
    <row r="679" spans="2:2" ht="27.6">
      <c r="B679" s="5"/>
    </row>
    <row r="680" spans="2:2" ht="27.6">
      <c r="B680" s="5"/>
    </row>
    <row r="681" spans="2:2" ht="27.6">
      <c r="B681" s="5"/>
    </row>
    <row r="682" spans="2:2" ht="27.6">
      <c r="B682" s="5"/>
    </row>
    <row r="683" spans="2:2" ht="27.6">
      <c r="B683" s="5"/>
    </row>
    <row r="684" spans="2:2" ht="27.6">
      <c r="B684" s="5"/>
    </row>
    <row r="685" spans="2:2" ht="27.6">
      <c r="B685" s="5"/>
    </row>
    <row r="686" spans="2:2" ht="27.6">
      <c r="B686" s="5"/>
    </row>
    <row r="687" spans="2:2" ht="27.6">
      <c r="B687" s="5"/>
    </row>
    <row r="688" spans="2:2" ht="27.6">
      <c r="B688" s="5"/>
    </row>
    <row r="689" spans="2:2" ht="27.6">
      <c r="B689" s="5"/>
    </row>
    <row r="690" spans="2:2" ht="27.6">
      <c r="B690" s="5"/>
    </row>
    <row r="691" spans="2:2" ht="27.6">
      <c r="B691" s="5"/>
    </row>
    <row r="692" spans="2:2" ht="27.6">
      <c r="B692" s="5"/>
    </row>
    <row r="693" spans="2:2" ht="27.6">
      <c r="B693" s="5"/>
    </row>
    <row r="694" spans="2:2" ht="27.6">
      <c r="B694" s="5"/>
    </row>
    <row r="695" spans="2:2" ht="27.6">
      <c r="B695" s="5"/>
    </row>
    <row r="696" spans="2:2" ht="27.6">
      <c r="B696" s="5"/>
    </row>
    <row r="697" spans="2:2" ht="27.6">
      <c r="B697" s="5"/>
    </row>
    <row r="698" spans="2:2" ht="27.6">
      <c r="B698" s="5"/>
    </row>
    <row r="699" spans="2:2" ht="27.6">
      <c r="B699" s="5"/>
    </row>
    <row r="700" spans="2:2" ht="27.6">
      <c r="B700" s="5"/>
    </row>
    <row r="701" spans="2:2" ht="27.6">
      <c r="B701" s="5"/>
    </row>
    <row r="702" spans="2:2" ht="27.6">
      <c r="B702" s="5"/>
    </row>
    <row r="703" spans="2:2" ht="27.6">
      <c r="B703" s="5"/>
    </row>
    <row r="704" spans="2:2" ht="27.6">
      <c r="B704" s="5"/>
    </row>
    <row r="705" spans="2:2" ht="27.6">
      <c r="B705" s="5"/>
    </row>
    <row r="706" spans="2:2" ht="27.6">
      <c r="B706" s="5"/>
    </row>
    <row r="707" spans="2:2" ht="27.6">
      <c r="B707" s="5"/>
    </row>
    <row r="708" spans="2:2" ht="27.6">
      <c r="B708" s="5"/>
    </row>
    <row r="709" spans="2:2" ht="27.6">
      <c r="B709" s="5"/>
    </row>
    <row r="710" spans="2:2" ht="27.6">
      <c r="B710" s="5"/>
    </row>
    <row r="711" spans="2:2" ht="27.6">
      <c r="B711" s="5"/>
    </row>
    <row r="712" spans="2:2" ht="27.6">
      <c r="B712" s="5"/>
    </row>
    <row r="713" spans="2:2" ht="27.6">
      <c r="B713" s="5"/>
    </row>
    <row r="714" spans="2:2" ht="27.6">
      <c r="B714" s="5"/>
    </row>
    <row r="715" spans="2:2" ht="27.6">
      <c r="B715" s="5"/>
    </row>
    <row r="716" spans="2:2" ht="27.6">
      <c r="B716" s="5"/>
    </row>
    <row r="717" spans="2:2" ht="27.6">
      <c r="B717" s="5"/>
    </row>
    <row r="718" spans="2:2" ht="27.6">
      <c r="B718" s="5"/>
    </row>
    <row r="719" spans="2:2" ht="27.6">
      <c r="B719" s="5"/>
    </row>
    <row r="720" spans="2:2" ht="27.6">
      <c r="B720" s="5"/>
    </row>
    <row r="721" spans="2:2" ht="27.6">
      <c r="B721" s="5"/>
    </row>
    <row r="722" spans="2:2" ht="27.6">
      <c r="B722" s="5"/>
    </row>
    <row r="723" spans="2:2" ht="27.6">
      <c r="B723" s="5"/>
    </row>
    <row r="724" spans="2:2" ht="27.6">
      <c r="B724" s="5"/>
    </row>
    <row r="725" spans="2:2" ht="27.6">
      <c r="B725" s="5"/>
    </row>
    <row r="726" spans="2:2" ht="27.6">
      <c r="B726" s="5"/>
    </row>
    <row r="727" spans="2:2" ht="27.6">
      <c r="B727" s="5"/>
    </row>
    <row r="728" spans="2:2" ht="27.6">
      <c r="B728" s="5"/>
    </row>
    <row r="729" spans="2:2" ht="27.6">
      <c r="B729" s="5"/>
    </row>
    <row r="730" spans="2:2" ht="27.6">
      <c r="B730" s="5"/>
    </row>
    <row r="731" spans="2:2" ht="27.6">
      <c r="B731" s="5"/>
    </row>
    <row r="732" spans="2:2" ht="27.6">
      <c r="B732" s="5"/>
    </row>
    <row r="733" spans="2:2" ht="27.6">
      <c r="B733" s="5"/>
    </row>
    <row r="734" spans="2:2" ht="27.6">
      <c r="B734" s="5"/>
    </row>
    <row r="735" spans="2:2" ht="27.6">
      <c r="B735" s="5"/>
    </row>
    <row r="736" spans="2:2" ht="27.6">
      <c r="B736" s="5"/>
    </row>
    <row r="737" spans="2:2" ht="27.6">
      <c r="B737" s="5"/>
    </row>
    <row r="738" spans="2:2" ht="27.6">
      <c r="B738" s="5"/>
    </row>
    <row r="739" spans="2:2" ht="27.6">
      <c r="B739" s="5"/>
    </row>
    <row r="740" spans="2:2" ht="27.6">
      <c r="B740" s="5"/>
    </row>
    <row r="741" spans="2:2" ht="27.6">
      <c r="B741" s="5"/>
    </row>
    <row r="742" spans="2:2" ht="27.6">
      <c r="B742" s="5"/>
    </row>
    <row r="743" spans="2:2" ht="27.6">
      <c r="B743" s="5"/>
    </row>
    <row r="744" spans="2:2" ht="27.6">
      <c r="B744" s="5"/>
    </row>
    <row r="745" spans="2:2" ht="27.6">
      <c r="B745" s="5"/>
    </row>
    <row r="746" spans="2:2" ht="27.6">
      <c r="B746" s="5"/>
    </row>
    <row r="747" spans="2:2" ht="27.6">
      <c r="B747" s="5"/>
    </row>
    <row r="748" spans="2:2" ht="27.6">
      <c r="B748" s="5"/>
    </row>
    <row r="749" spans="2:2" ht="27.6">
      <c r="B749" s="5"/>
    </row>
    <row r="750" spans="2:2" ht="27.6">
      <c r="B750" s="5"/>
    </row>
    <row r="751" spans="2:2" ht="27.6">
      <c r="B751" s="5"/>
    </row>
    <row r="752" spans="2:2" ht="27.6">
      <c r="B752" s="5"/>
    </row>
    <row r="753" spans="2:2" ht="27.6">
      <c r="B753" s="5"/>
    </row>
    <row r="754" spans="2:2" ht="27.6">
      <c r="B754" s="5"/>
    </row>
    <row r="755" spans="2:2" ht="27.6">
      <c r="B755" s="5"/>
    </row>
    <row r="756" spans="2:2" ht="27.6">
      <c r="B756" s="5"/>
    </row>
    <row r="757" spans="2:2" ht="27.6">
      <c r="B757" s="5"/>
    </row>
    <row r="758" spans="2:2" ht="27.6">
      <c r="B758" s="5"/>
    </row>
    <row r="759" spans="2:2" ht="27.6">
      <c r="B759" s="5"/>
    </row>
    <row r="760" spans="2:2" ht="27.6">
      <c r="B760" s="5"/>
    </row>
    <row r="761" spans="2:2" ht="27.6">
      <c r="B761" s="5"/>
    </row>
    <row r="762" spans="2:2" ht="27.6">
      <c r="B762" s="5"/>
    </row>
    <row r="763" spans="2:2" ht="27.6">
      <c r="B763" s="5"/>
    </row>
    <row r="764" spans="2:2" ht="27.6">
      <c r="B764" s="5"/>
    </row>
    <row r="765" spans="2:2" ht="27.6">
      <c r="B765" s="5"/>
    </row>
    <row r="766" spans="2:2" ht="27.6">
      <c r="B766" s="5"/>
    </row>
    <row r="767" spans="2:2" ht="27.6">
      <c r="B767" s="5"/>
    </row>
    <row r="768" spans="2:2" ht="27.6">
      <c r="B768" s="5"/>
    </row>
    <row r="769" spans="2:2" ht="27.6">
      <c r="B769" s="5"/>
    </row>
    <row r="770" spans="2:2" ht="27.6">
      <c r="B770" s="5"/>
    </row>
    <row r="771" spans="2:2" ht="27.6">
      <c r="B771" s="5"/>
    </row>
    <row r="772" spans="2:2" ht="27.6">
      <c r="B772" s="5"/>
    </row>
    <row r="773" spans="2:2" ht="27.6">
      <c r="B773" s="5"/>
    </row>
    <row r="774" spans="2:2" ht="27.6">
      <c r="B774" s="5"/>
    </row>
    <row r="775" spans="2:2" ht="27.6">
      <c r="B775" s="5"/>
    </row>
    <row r="776" spans="2:2" ht="27.6">
      <c r="B776" s="5"/>
    </row>
    <row r="777" spans="2:2" ht="27.6">
      <c r="B777" s="5"/>
    </row>
    <row r="778" spans="2:2" ht="27.6">
      <c r="B778" s="5"/>
    </row>
    <row r="779" spans="2:2" ht="27.6">
      <c r="B779" s="5"/>
    </row>
    <row r="780" spans="2:2" ht="27.6">
      <c r="B780" s="5"/>
    </row>
    <row r="781" spans="2:2" ht="27.6">
      <c r="B781" s="5"/>
    </row>
    <row r="782" spans="2:2" ht="27.6">
      <c r="B782" s="5"/>
    </row>
    <row r="783" spans="2:2" ht="27.6">
      <c r="B783" s="5"/>
    </row>
    <row r="784" spans="2:2" ht="27.6">
      <c r="B784" s="5"/>
    </row>
    <row r="785" spans="2:2" ht="27.6">
      <c r="B785" s="5"/>
    </row>
    <row r="786" spans="2:2" ht="27.6">
      <c r="B786" s="5"/>
    </row>
    <row r="787" spans="2:2" ht="27.6">
      <c r="B787" s="5"/>
    </row>
    <row r="788" spans="2:2" ht="27.6">
      <c r="B788" s="5"/>
    </row>
    <row r="789" spans="2:2" ht="27.6">
      <c r="B789" s="5"/>
    </row>
    <row r="790" spans="2:2" ht="27.6">
      <c r="B790" s="5"/>
    </row>
    <row r="791" spans="2:2" ht="27.6">
      <c r="B791" s="5"/>
    </row>
    <row r="792" spans="2:2" ht="27.6">
      <c r="B792" s="5"/>
    </row>
    <row r="793" spans="2:2" ht="27.6">
      <c r="B793" s="5"/>
    </row>
    <row r="794" spans="2:2" ht="27.6">
      <c r="B794" s="5"/>
    </row>
    <row r="795" spans="2:2" ht="27.6">
      <c r="B795" s="5"/>
    </row>
    <row r="796" spans="2:2" ht="27.6">
      <c r="B796" s="5"/>
    </row>
    <row r="797" spans="2:2" ht="27.6">
      <c r="B797" s="5"/>
    </row>
    <row r="798" spans="2:2" ht="27.6">
      <c r="B798" s="5"/>
    </row>
    <row r="799" spans="2:2" ht="27.6">
      <c r="B799" s="5"/>
    </row>
    <row r="800" spans="2:2" ht="27.6">
      <c r="B800" s="5"/>
    </row>
    <row r="801" spans="2:2" ht="27.6">
      <c r="B801" s="5"/>
    </row>
    <row r="802" spans="2:2" ht="27.6">
      <c r="B802" s="5"/>
    </row>
    <row r="803" spans="2:2" ht="27.6">
      <c r="B803" s="5"/>
    </row>
    <row r="804" spans="2:2" ht="27.6">
      <c r="B804" s="5"/>
    </row>
    <row r="805" spans="2:2" ht="27.6">
      <c r="B805" s="5"/>
    </row>
    <row r="806" spans="2:2" ht="27.6">
      <c r="B806" s="5"/>
    </row>
    <row r="807" spans="2:2" ht="27.6">
      <c r="B807" s="5"/>
    </row>
    <row r="808" spans="2:2" ht="27.6">
      <c r="B808" s="5"/>
    </row>
    <row r="809" spans="2:2" ht="27.6">
      <c r="B809" s="5"/>
    </row>
    <row r="810" spans="2:2" ht="27.6">
      <c r="B810" s="5"/>
    </row>
    <row r="811" spans="2:2" ht="27.6">
      <c r="B811" s="5"/>
    </row>
    <row r="812" spans="2:2" ht="27.6">
      <c r="B812" s="5"/>
    </row>
    <row r="813" spans="2:2" ht="27.6">
      <c r="B813" s="5"/>
    </row>
    <row r="814" spans="2:2" ht="27.6">
      <c r="B814" s="5"/>
    </row>
    <row r="815" spans="2:2" ht="27.6">
      <c r="B815" s="5"/>
    </row>
    <row r="816" spans="2:2" ht="27.6">
      <c r="B816" s="5"/>
    </row>
    <row r="817" spans="2:2" ht="27.6">
      <c r="B817" s="5"/>
    </row>
    <row r="818" spans="2:2" ht="27.6">
      <c r="B818" s="5"/>
    </row>
    <row r="819" spans="2:2" ht="27.6">
      <c r="B819" s="5"/>
    </row>
    <row r="820" spans="2:2" ht="27.6">
      <c r="B820" s="5"/>
    </row>
    <row r="821" spans="2:2" ht="27.6">
      <c r="B821" s="5"/>
    </row>
    <row r="822" spans="2:2" ht="27.6">
      <c r="B822" s="5"/>
    </row>
    <row r="823" spans="2:2" ht="27.6">
      <c r="B823" s="5"/>
    </row>
    <row r="824" spans="2:2" ht="27.6">
      <c r="B824" s="5"/>
    </row>
    <row r="825" spans="2:2" ht="27.6">
      <c r="B825" s="5"/>
    </row>
    <row r="826" spans="2:2" ht="27.6">
      <c r="B826" s="5"/>
    </row>
    <row r="827" spans="2:2" ht="27.6">
      <c r="B827" s="5"/>
    </row>
    <row r="828" spans="2:2" ht="27.6">
      <c r="B828" s="5"/>
    </row>
    <row r="829" spans="2:2" ht="27.6">
      <c r="B829" s="5"/>
    </row>
    <row r="830" spans="2:2" ht="27.6">
      <c r="B830" s="5"/>
    </row>
    <row r="831" spans="2:2" ht="27.6">
      <c r="B831" s="5"/>
    </row>
    <row r="832" spans="2:2" ht="27.6">
      <c r="B832" s="5"/>
    </row>
    <row r="833" spans="2:2" ht="27.6">
      <c r="B833" s="5"/>
    </row>
    <row r="834" spans="2:2" ht="27.6">
      <c r="B834" s="5"/>
    </row>
    <row r="835" spans="2:2" ht="27.6">
      <c r="B835" s="5"/>
    </row>
    <row r="836" spans="2:2" ht="27.6">
      <c r="B836" s="5"/>
    </row>
    <row r="837" spans="2:2" ht="27.6">
      <c r="B837" s="5"/>
    </row>
    <row r="838" spans="2:2" ht="27.6">
      <c r="B838" s="5"/>
    </row>
    <row r="839" spans="2:2" ht="27.6">
      <c r="B839" s="5"/>
    </row>
    <row r="840" spans="2:2" ht="27.6">
      <c r="B840" s="5"/>
    </row>
    <row r="841" spans="2:2" ht="27.6">
      <c r="B841" s="5"/>
    </row>
    <row r="842" spans="2:2" ht="27.6">
      <c r="B842" s="5"/>
    </row>
    <row r="843" spans="2:2" ht="27.6">
      <c r="B843" s="5"/>
    </row>
    <row r="844" spans="2:2" ht="27.6">
      <c r="B844" s="5"/>
    </row>
    <row r="845" spans="2:2" ht="27.6">
      <c r="B845" s="5"/>
    </row>
    <row r="846" spans="2:2" ht="27.6">
      <c r="B846" s="5"/>
    </row>
    <row r="847" spans="2:2" ht="27.6">
      <c r="B847" s="5"/>
    </row>
    <row r="848" spans="2:2" ht="27.6">
      <c r="B848" s="5"/>
    </row>
    <row r="849" spans="2:2" ht="27.6">
      <c r="B849" s="5"/>
    </row>
    <row r="850" spans="2:2" ht="27.6">
      <c r="B850" s="5"/>
    </row>
    <row r="851" spans="2:2" ht="27.6">
      <c r="B851" s="5"/>
    </row>
    <row r="852" spans="2:2" ht="27.6">
      <c r="B852" s="5"/>
    </row>
    <row r="853" spans="2:2" ht="27.6">
      <c r="B853" s="5"/>
    </row>
    <row r="854" spans="2:2" ht="27.6">
      <c r="B854" s="5"/>
    </row>
    <row r="855" spans="2:2" ht="27.6">
      <c r="B855" s="5"/>
    </row>
    <row r="856" spans="2:2" ht="27.6">
      <c r="B856" s="5"/>
    </row>
    <row r="857" spans="2:2" ht="27.6">
      <c r="B857" s="5"/>
    </row>
    <row r="858" spans="2:2" ht="27.6">
      <c r="B858" s="5"/>
    </row>
    <row r="859" spans="2:2" ht="27.6">
      <c r="B859" s="5"/>
    </row>
    <row r="860" spans="2:2" ht="27.6">
      <c r="B860" s="5"/>
    </row>
    <row r="861" spans="2:2" ht="27.6">
      <c r="B861" s="5"/>
    </row>
    <row r="862" spans="2:2" ht="27.6">
      <c r="B862" s="5"/>
    </row>
    <row r="863" spans="2:2" ht="27.6">
      <c r="B863" s="5"/>
    </row>
    <row r="864" spans="2:2" ht="27.6">
      <c r="B864" s="5"/>
    </row>
    <row r="865" spans="2:2" ht="27.6">
      <c r="B865" s="5"/>
    </row>
    <row r="866" spans="2:2" ht="27.6">
      <c r="B866" s="5"/>
    </row>
    <row r="867" spans="2:2" ht="27.6">
      <c r="B867" s="5"/>
    </row>
    <row r="868" spans="2:2" ht="27.6">
      <c r="B868" s="5"/>
    </row>
    <row r="869" spans="2:2" ht="27.6">
      <c r="B869" s="5"/>
    </row>
    <row r="870" spans="2:2" ht="27.6">
      <c r="B870" s="5"/>
    </row>
    <row r="871" spans="2:2" ht="27.6">
      <c r="B871" s="5"/>
    </row>
    <row r="872" spans="2:2" ht="27.6">
      <c r="B872" s="5"/>
    </row>
    <row r="873" spans="2:2" ht="27.6">
      <c r="B873" s="5"/>
    </row>
    <row r="874" spans="2:2" ht="27.6">
      <c r="B874" s="5"/>
    </row>
    <row r="875" spans="2:2" ht="27.6">
      <c r="B875" s="5"/>
    </row>
    <row r="876" spans="2:2" ht="27.6">
      <c r="B876" s="5"/>
    </row>
    <row r="877" spans="2:2" ht="27.6">
      <c r="B877" s="5"/>
    </row>
    <row r="878" spans="2:2" ht="27.6">
      <c r="B878" s="5"/>
    </row>
    <row r="879" spans="2:2" ht="27.6">
      <c r="B879" s="5"/>
    </row>
    <row r="880" spans="2:2" ht="27.6">
      <c r="B880" s="5"/>
    </row>
    <row r="881" spans="2:2" ht="27.6">
      <c r="B881" s="5"/>
    </row>
    <row r="882" spans="2:2" ht="27.6">
      <c r="B882" s="5"/>
    </row>
    <row r="883" spans="2:2" ht="27.6">
      <c r="B883" s="5"/>
    </row>
    <row r="884" spans="2:2" ht="27.6">
      <c r="B884" s="5"/>
    </row>
    <row r="885" spans="2:2" ht="27.6">
      <c r="B885" s="5"/>
    </row>
    <row r="886" spans="2:2" ht="27.6">
      <c r="B886" s="5"/>
    </row>
    <row r="887" spans="2:2" ht="27.6">
      <c r="B887" s="5"/>
    </row>
    <row r="888" spans="2:2" ht="27.6">
      <c r="B888" s="5"/>
    </row>
    <row r="889" spans="2:2" ht="27.6">
      <c r="B889" s="5"/>
    </row>
    <row r="890" spans="2:2" ht="27.6">
      <c r="B890" s="5"/>
    </row>
    <row r="891" spans="2:2" ht="27.6">
      <c r="B891" s="5"/>
    </row>
    <row r="892" spans="2:2" ht="27.6">
      <c r="B892" s="5"/>
    </row>
    <row r="893" spans="2:2" ht="27.6">
      <c r="B893" s="5"/>
    </row>
    <row r="894" spans="2:2" ht="27.6">
      <c r="B894" s="5"/>
    </row>
    <row r="895" spans="2:2" ht="27.6">
      <c r="B895" s="5"/>
    </row>
    <row r="896" spans="2:2" ht="27.6">
      <c r="B896" s="5"/>
    </row>
    <row r="897" spans="2:2" ht="27.6">
      <c r="B897" s="5"/>
    </row>
    <row r="898" spans="2:2" ht="27.6">
      <c r="B898" s="5"/>
    </row>
    <row r="899" spans="2:2" ht="27.6">
      <c r="B899" s="5"/>
    </row>
    <row r="900" spans="2:2" ht="27.6">
      <c r="B900" s="5"/>
    </row>
    <row r="901" spans="2:2" ht="27.6">
      <c r="B901" s="5"/>
    </row>
    <row r="902" spans="2:2" ht="27.6">
      <c r="B902" s="5"/>
    </row>
    <row r="903" spans="2:2" ht="27.6">
      <c r="B903" s="5"/>
    </row>
    <row r="904" spans="2:2" ht="27.6">
      <c r="B904" s="5"/>
    </row>
    <row r="905" spans="2:2" ht="27.6">
      <c r="B905" s="5"/>
    </row>
    <row r="906" spans="2:2" ht="27.6">
      <c r="B906" s="5"/>
    </row>
    <row r="907" spans="2:2" ht="27.6">
      <c r="B907" s="5"/>
    </row>
    <row r="908" spans="2:2" ht="27.6">
      <c r="B908" s="5"/>
    </row>
    <row r="909" spans="2:2" ht="27.6">
      <c r="B909" s="5"/>
    </row>
    <row r="910" spans="2:2" ht="27.6">
      <c r="B910" s="5"/>
    </row>
    <row r="911" spans="2:2" ht="27.6">
      <c r="B911" s="5"/>
    </row>
    <row r="912" spans="2:2" ht="27.6">
      <c r="B912" s="5"/>
    </row>
    <row r="913" spans="2:2" ht="27.6">
      <c r="B913" s="5"/>
    </row>
    <row r="914" spans="2:2" ht="27.6">
      <c r="B914" s="5"/>
    </row>
    <row r="915" spans="2:2" ht="27.6">
      <c r="B915" s="5"/>
    </row>
    <row r="916" spans="2:2" ht="27.6">
      <c r="B916" s="5"/>
    </row>
    <row r="917" spans="2:2" ht="27.6">
      <c r="B917" s="5"/>
    </row>
    <row r="918" spans="2:2" ht="27.6">
      <c r="B918" s="5"/>
    </row>
    <row r="919" spans="2:2" ht="27.6">
      <c r="B919" s="5"/>
    </row>
    <row r="920" spans="2:2" ht="27.6">
      <c r="B920" s="5"/>
    </row>
    <row r="921" spans="2:2" ht="27.6">
      <c r="B921" s="5"/>
    </row>
    <row r="922" spans="2:2" ht="27.6">
      <c r="B922" s="5"/>
    </row>
    <row r="923" spans="2:2" ht="27.6">
      <c r="B923" s="5"/>
    </row>
    <row r="924" spans="2:2" ht="27.6">
      <c r="B924" s="5"/>
    </row>
    <row r="925" spans="2:2" ht="27.6">
      <c r="B925" s="5"/>
    </row>
    <row r="926" spans="2:2" ht="27.6">
      <c r="B926" s="5"/>
    </row>
    <row r="927" spans="2:2" ht="27.6">
      <c r="B927" s="5"/>
    </row>
    <row r="928" spans="2:2" ht="27.6">
      <c r="B928" s="5"/>
    </row>
    <row r="929" spans="2:2" ht="27.6">
      <c r="B929" s="5"/>
    </row>
    <row r="930" spans="2:2" ht="27.6">
      <c r="B930" s="5"/>
    </row>
    <row r="931" spans="2:2" ht="27.6">
      <c r="B931" s="5"/>
    </row>
    <row r="932" spans="2:2" ht="27.6">
      <c r="B932" s="5"/>
    </row>
    <row r="933" spans="2:2" ht="27.6">
      <c r="B933" s="5"/>
    </row>
    <row r="934" spans="2:2" ht="27.6">
      <c r="B934" s="5"/>
    </row>
    <row r="935" spans="2:2" ht="27.6">
      <c r="B935" s="5"/>
    </row>
    <row r="936" spans="2:2" ht="27.6">
      <c r="B936" s="5"/>
    </row>
    <row r="937" spans="2:2" ht="27.6">
      <c r="B937" s="5"/>
    </row>
    <row r="938" spans="2:2" ht="27.6">
      <c r="B938" s="5"/>
    </row>
    <row r="939" spans="2:2" ht="27.6">
      <c r="B939" s="5"/>
    </row>
    <row r="940" spans="2:2" ht="27.6">
      <c r="B940" s="5"/>
    </row>
    <row r="941" spans="2:2" ht="27.6">
      <c r="B941" s="5"/>
    </row>
    <row r="942" spans="2:2" ht="27.6">
      <c r="B942" s="5"/>
    </row>
    <row r="943" spans="2:2" ht="27.6">
      <c r="B943" s="5"/>
    </row>
    <row r="944" spans="2:2" ht="27.6">
      <c r="B944" s="5"/>
    </row>
    <row r="945" spans="2:2" ht="27.6">
      <c r="B945" s="5"/>
    </row>
    <row r="946" spans="2:2" ht="27.6">
      <c r="B946" s="5"/>
    </row>
    <row r="947" spans="2:2" ht="27.6">
      <c r="B947" s="5"/>
    </row>
    <row r="948" spans="2:2" ht="27.6">
      <c r="B948" s="5"/>
    </row>
    <row r="949" spans="2:2" ht="27.6">
      <c r="B949" s="5"/>
    </row>
    <row r="950" spans="2:2" ht="27.6">
      <c r="B950" s="5"/>
    </row>
    <row r="951" spans="2:2" ht="27.6">
      <c r="B951" s="5"/>
    </row>
    <row r="952" spans="2:2" ht="27.6">
      <c r="B952" s="5"/>
    </row>
    <row r="953" spans="2:2" ht="27.6">
      <c r="B953" s="5"/>
    </row>
    <row r="954" spans="2:2" ht="27.6">
      <c r="B954" s="5"/>
    </row>
    <row r="955" spans="2:2" ht="27.6">
      <c r="B955" s="5"/>
    </row>
    <row r="956" spans="2:2" ht="27.6">
      <c r="B956" s="5"/>
    </row>
    <row r="957" spans="2:2" ht="27.6">
      <c r="B957" s="5"/>
    </row>
    <row r="958" spans="2:2" ht="27.6">
      <c r="B958" s="5"/>
    </row>
    <row r="959" spans="2:2" ht="27.6">
      <c r="B959" s="5"/>
    </row>
    <row r="960" spans="2:2" ht="27.6">
      <c r="B960" s="5"/>
    </row>
    <row r="961" spans="2:2" ht="27.6">
      <c r="B961" s="5"/>
    </row>
    <row r="962" spans="2:2" ht="27.6">
      <c r="B962" s="5"/>
    </row>
    <row r="963" spans="2:2" ht="27.6">
      <c r="B963" s="5"/>
    </row>
    <row r="964" spans="2:2" ht="27.6">
      <c r="B964" s="5"/>
    </row>
    <row r="965" spans="2:2" ht="27.6">
      <c r="B965" s="5"/>
    </row>
    <row r="966" spans="2:2" ht="27.6">
      <c r="B966" s="5"/>
    </row>
    <row r="967" spans="2:2" ht="27.6">
      <c r="B967" s="5"/>
    </row>
    <row r="968" spans="2:2" ht="27.6">
      <c r="B968" s="5"/>
    </row>
    <row r="969" spans="2:2" ht="27.6">
      <c r="B969" s="5"/>
    </row>
    <row r="970" spans="2:2" ht="27.6">
      <c r="B970" s="5"/>
    </row>
    <row r="971" spans="2:2" ht="27.6">
      <c r="B971" s="5"/>
    </row>
    <row r="972" spans="2:2" ht="27.6">
      <c r="B972" s="5"/>
    </row>
    <row r="973" spans="2:2" ht="27.6">
      <c r="B973" s="5"/>
    </row>
    <row r="974" spans="2:2" ht="27.6">
      <c r="B974" s="5"/>
    </row>
    <row r="975" spans="2:2" ht="27.6">
      <c r="B975" s="5"/>
    </row>
    <row r="976" spans="2:2" ht="27.6">
      <c r="B976" s="5"/>
    </row>
    <row r="977" spans="2:2" ht="27.6">
      <c r="B977" s="5"/>
    </row>
    <row r="978" spans="2:2" ht="27.6">
      <c r="B978" s="5"/>
    </row>
    <row r="979" spans="2:2" ht="27.6">
      <c r="B979" s="5"/>
    </row>
    <row r="980" spans="2:2" ht="27.6">
      <c r="B980" s="5"/>
    </row>
    <row r="981" spans="2:2" ht="27.6">
      <c r="B981" s="5"/>
    </row>
    <row r="982" spans="2:2" ht="27.6">
      <c r="B982" s="5"/>
    </row>
    <row r="983" spans="2:2" ht="27.6">
      <c r="B983" s="5"/>
    </row>
    <row r="984" spans="2:2" ht="27.6">
      <c r="B984" s="5"/>
    </row>
    <row r="985" spans="2:2" ht="27.6">
      <c r="B985" s="5"/>
    </row>
    <row r="986" spans="2:2" ht="27.6">
      <c r="B986" s="5"/>
    </row>
    <row r="987" spans="2:2" ht="27.6">
      <c r="B987" s="5"/>
    </row>
    <row r="988" spans="2:2" ht="27.6">
      <c r="B988" s="5"/>
    </row>
    <row r="989" spans="2:2" ht="27.6">
      <c r="B989" s="5"/>
    </row>
    <row r="990" spans="2:2" ht="27.6">
      <c r="B990" s="5"/>
    </row>
    <row r="991" spans="2:2" ht="27.6">
      <c r="B991" s="5"/>
    </row>
    <row r="992" spans="2:2" ht="27.6">
      <c r="B992" s="5"/>
    </row>
    <row r="993" spans="2:2" ht="27.6">
      <c r="B993" s="5"/>
    </row>
    <row r="994" spans="2:2" ht="27.6">
      <c r="B994" s="5"/>
    </row>
    <row r="995" spans="2:2" ht="27.6">
      <c r="B995" s="5"/>
    </row>
    <row r="996" spans="2:2" ht="27.6">
      <c r="B996" s="5"/>
    </row>
    <row r="997" spans="2:2" ht="27.6">
      <c r="B997" s="5"/>
    </row>
    <row r="998" spans="2:2" ht="27.6">
      <c r="B998" s="5"/>
    </row>
    <row r="999" spans="2:2" ht="27.6">
      <c r="B999" s="5"/>
    </row>
    <row r="1000" spans="2:2" ht="27.6">
      <c r="B1000" s="5"/>
    </row>
    <row r="1001" spans="2:2" ht="27.6">
      <c r="B1001" s="5"/>
    </row>
  </sheetData>
  <sheetProtection algorithmName="SHA-512" hashValue="KTWXMZXLfa9iUN4O1TpW69JBbVCyj+ml/c1i/Y9z9QoaOlL6Q9gm/cpphoEfXvoCRLgvzcrhN3d9CASCpK8DLA==" saltValue="turpLPyYVUXyfRQh97SgSA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topLeftCell="A6" zoomScale="90" zoomScaleNormal="90" workbookViewId="0">
      <selection activeCell="B10" sqref="B10"/>
    </sheetView>
  </sheetViews>
  <sheetFormatPr defaultColWidth="9.109375" defaultRowHeight="14.4"/>
  <cols>
    <col min="1" max="1" width="9.109375" style="2"/>
    <col min="2" max="2" width="188.6640625" style="2" customWidth="1"/>
    <col min="3" max="16384" width="9.10937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09.2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240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6.8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6.8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37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aNbzPdpN2MbLJg7mK87mDX3SXbVQAkXSIKSrYZvMubcXD+Pr9f1ZaNsTlsgrDzoeqdn0hpPzixa2tLFMf5YOQQ==" saltValue="HWBVsop1H0GAIFTHaXrcRw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39"/>
  <sheetViews>
    <sheetView showGridLines="0" zoomScale="85" zoomScaleNormal="85" workbookViewId="0">
      <selection activeCell="N26" sqref="N26"/>
    </sheetView>
  </sheetViews>
  <sheetFormatPr defaultColWidth="9.109375" defaultRowHeight="14.4"/>
  <cols>
    <col min="1" max="1" width="9.109375" style="80"/>
    <col min="2" max="2" width="12.109375" style="80" customWidth="1"/>
    <col min="3" max="6" width="25.6640625" style="80" customWidth="1"/>
    <col min="7" max="7" width="9.109375" style="80" customWidth="1"/>
    <col min="8" max="21" width="9.109375" style="80"/>
    <col min="22" max="23" width="9.33203125" style="80" customWidth="1"/>
    <col min="24" max="16384" width="9.109375" style="80"/>
  </cols>
  <sheetData>
    <row r="2" spans="2:18">
      <c r="B2" s="7" t="s">
        <v>3</v>
      </c>
      <c r="J2" s="81"/>
    </row>
    <row r="4" spans="2:18">
      <c r="B4" s="82" t="s">
        <v>76</v>
      </c>
    </row>
    <row r="5" spans="2:18">
      <c r="B5" s="82"/>
      <c r="P5" s="124"/>
    </row>
    <row r="6" spans="2:18">
      <c r="C6" s="180" t="s">
        <v>43</v>
      </c>
      <c r="D6" s="180" t="s">
        <v>44</v>
      </c>
      <c r="E6" s="180" t="s">
        <v>45</v>
      </c>
      <c r="F6" s="180" t="s">
        <v>46</v>
      </c>
      <c r="P6" s="124"/>
      <c r="Q6" s="124"/>
    </row>
    <row r="7" spans="2:18">
      <c r="C7" s="180"/>
      <c r="D7" s="180"/>
      <c r="E7" s="180"/>
      <c r="F7" s="180"/>
      <c r="P7" s="124"/>
      <c r="Q7" s="124"/>
    </row>
    <row r="8" spans="2:18">
      <c r="B8" s="123">
        <v>2019</v>
      </c>
      <c r="C8" s="106">
        <v>12433</v>
      </c>
      <c r="D8" s="104">
        <v>12724</v>
      </c>
      <c r="E8" s="103">
        <v>12791</v>
      </c>
      <c r="F8" s="105">
        <v>12640</v>
      </c>
      <c r="G8" s="83"/>
      <c r="P8" s="124"/>
      <c r="Q8" s="124"/>
    </row>
    <row r="9" spans="2:18">
      <c r="B9" s="123">
        <v>2020</v>
      </c>
      <c r="C9" s="106">
        <v>12586</v>
      </c>
      <c r="D9" s="104">
        <v>11883</v>
      </c>
      <c r="E9" s="103">
        <v>11813</v>
      </c>
      <c r="F9" s="105">
        <v>11330</v>
      </c>
      <c r="G9" s="83"/>
      <c r="P9" s="124"/>
      <c r="Q9" s="124"/>
    </row>
    <row r="10" spans="2:18">
      <c r="B10" s="123">
        <v>2021</v>
      </c>
      <c r="C10" s="106">
        <v>10933</v>
      </c>
      <c r="D10" s="104">
        <v>11146</v>
      </c>
      <c r="E10" s="103">
        <v>11668</v>
      </c>
      <c r="F10" s="105">
        <v>11588</v>
      </c>
      <c r="G10" s="83"/>
      <c r="P10" s="124"/>
      <c r="Q10" s="124"/>
    </row>
    <row r="11" spans="2:18">
      <c r="B11" s="123">
        <v>2022</v>
      </c>
      <c r="C11" s="106">
        <v>11635</v>
      </c>
      <c r="D11" s="104">
        <v>12017</v>
      </c>
      <c r="E11" s="103">
        <v>12191</v>
      </c>
      <c r="F11" s="105">
        <v>12185</v>
      </c>
      <c r="P11" s="124"/>
      <c r="Q11" s="124"/>
    </row>
    <row r="12" spans="2:18">
      <c r="B12" s="123">
        <v>2023</v>
      </c>
      <c r="C12" s="106">
        <v>12400</v>
      </c>
      <c r="D12" s="104">
        <v>12894</v>
      </c>
      <c r="E12" s="103">
        <v>13123</v>
      </c>
      <c r="F12" s="105">
        <v>13100</v>
      </c>
      <c r="P12" s="124"/>
      <c r="Q12" s="124"/>
    </row>
    <row r="13" spans="2:18">
      <c r="B13" s="123">
        <v>2024</v>
      </c>
      <c r="C13" s="106">
        <v>13209</v>
      </c>
      <c r="D13" s="104">
        <v>12654</v>
      </c>
      <c r="E13" s="103"/>
      <c r="F13" s="105"/>
      <c r="P13" s="124"/>
      <c r="Q13" s="124"/>
    </row>
    <row r="15" spans="2:18">
      <c r="B15" s="82" t="s">
        <v>224</v>
      </c>
    </row>
    <row r="16" spans="2:18" s="84" customFormat="1">
      <c r="B16" s="85" t="s">
        <v>77</v>
      </c>
      <c r="C16" s="63">
        <v>1</v>
      </c>
      <c r="D16" s="64" t="e">
        <f>#REF!/#REF!</f>
        <v>#REF!</v>
      </c>
      <c r="E16" s="64" t="e">
        <f>#REF!/#REF!</f>
        <v>#REF!</v>
      </c>
      <c r="F16" s="64" t="e">
        <f>#REF!/#REF!</f>
        <v>#REF!</v>
      </c>
      <c r="M16" s="124"/>
      <c r="N16" s="124"/>
      <c r="O16" s="124"/>
      <c r="P16" s="80"/>
      <c r="Q16" s="80"/>
      <c r="R16" s="80"/>
    </row>
    <row r="17" spans="1:18" s="84" customFormat="1">
      <c r="B17" s="84" t="s">
        <v>164</v>
      </c>
      <c r="C17" s="63">
        <v>1</v>
      </c>
      <c r="D17" s="64">
        <f t="shared" ref="D17:F17" si="0">D8/C8</f>
        <v>1.0234054532293091</v>
      </c>
      <c r="E17" s="64">
        <f t="shared" si="0"/>
        <v>1.0052656397359321</v>
      </c>
      <c r="F17" s="64">
        <f t="shared" si="0"/>
        <v>0.98819482448596674</v>
      </c>
      <c r="M17" s="124"/>
      <c r="N17" s="124"/>
      <c r="O17" s="124"/>
      <c r="P17" s="80"/>
      <c r="Q17" s="80"/>
      <c r="R17" s="80"/>
    </row>
    <row r="18" spans="1:18" s="84" customFormat="1">
      <c r="B18" s="85" t="s">
        <v>195</v>
      </c>
      <c r="C18" s="63">
        <v>1</v>
      </c>
      <c r="D18" s="64">
        <f t="shared" ref="D18:F18" si="1">D10/C10</f>
        <v>1.0194823012896734</v>
      </c>
      <c r="E18" s="64">
        <f t="shared" si="1"/>
        <v>1.0468329445541</v>
      </c>
      <c r="F18" s="64">
        <f t="shared" si="1"/>
        <v>0.99314364072677408</v>
      </c>
      <c r="M18" s="124"/>
      <c r="N18" s="124"/>
      <c r="O18" s="124"/>
      <c r="P18" s="80"/>
      <c r="Q18" s="80"/>
      <c r="R18" s="80"/>
    </row>
    <row r="19" spans="1:18">
      <c r="A19" s="84"/>
      <c r="B19" s="84" t="s">
        <v>204</v>
      </c>
      <c r="C19" s="63">
        <v>1</v>
      </c>
      <c r="D19" s="64">
        <f t="shared" ref="D19" si="2">D11/C11</f>
        <v>1.0328319724967769</v>
      </c>
      <c r="E19" s="64">
        <f>E11/D11</f>
        <v>1.0144794873928602</v>
      </c>
      <c r="F19" s="64">
        <f>F11/E11</f>
        <v>0.99950783364777296</v>
      </c>
      <c r="G19" s="84"/>
      <c r="H19" s="81"/>
      <c r="I19" s="81"/>
      <c r="J19" s="81"/>
      <c r="K19" s="81"/>
      <c r="L19" s="81"/>
      <c r="M19" s="124"/>
      <c r="N19" s="124"/>
      <c r="O19" s="124"/>
    </row>
    <row r="20" spans="1:18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124"/>
      <c r="N20" s="124"/>
      <c r="O20" s="124"/>
    </row>
    <row r="21" spans="1:18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124"/>
      <c r="N21" s="124"/>
      <c r="O21" s="124"/>
    </row>
    <row r="22" spans="1:18">
      <c r="A22" s="81"/>
      <c r="B22" s="81"/>
      <c r="C22" s="81"/>
      <c r="D22" s="81"/>
      <c r="E22" s="81"/>
      <c r="F22" s="81"/>
      <c r="G22" s="81"/>
      <c r="H22" s="84"/>
      <c r="I22" s="86" t="s">
        <v>7</v>
      </c>
      <c r="J22" s="86" t="s">
        <v>8</v>
      </c>
      <c r="K22" s="86" t="s">
        <v>9</v>
      </c>
      <c r="L22" s="86" t="s">
        <v>10</v>
      </c>
      <c r="M22" s="125"/>
      <c r="N22" s="124"/>
      <c r="O22" s="124"/>
    </row>
    <row r="23" spans="1:18">
      <c r="A23" s="81"/>
      <c r="B23" s="81"/>
      <c r="C23" s="81"/>
      <c r="D23" s="81"/>
      <c r="E23" s="81"/>
      <c r="F23" s="81"/>
      <c r="G23" s="81"/>
      <c r="H23" s="84"/>
      <c r="I23" s="84">
        <v>10981</v>
      </c>
      <c r="J23" s="84">
        <v>11174</v>
      </c>
      <c r="K23" s="84">
        <v>11123</v>
      </c>
      <c r="L23" s="84">
        <v>10900</v>
      </c>
      <c r="M23" s="124"/>
      <c r="N23" s="124"/>
      <c r="O23" s="124"/>
    </row>
    <row r="24" spans="1:18">
      <c r="A24" s="81"/>
      <c r="B24" s="81"/>
      <c r="C24" s="81"/>
      <c r="D24" s="81"/>
      <c r="E24" s="81"/>
      <c r="F24" s="81"/>
      <c r="G24" s="81"/>
      <c r="H24" s="84"/>
      <c r="I24" s="84"/>
      <c r="J24" s="84" t="str">
        <f>CONCATENATE(J22,"/",I22)</f>
        <v>Q2 2017/Q1 2017</v>
      </c>
      <c r="K24" s="84" t="str">
        <f>CONCATENATE(K22,"/",J22)</f>
        <v>Q3 2017/Q2 2017</v>
      </c>
      <c r="L24" s="84" t="str">
        <f>CONCATENATE(L22,"/",K22)</f>
        <v>Q4 2017/Q3 2017</v>
      </c>
      <c r="M24" s="124"/>
      <c r="N24" s="124"/>
      <c r="O24" s="124"/>
    </row>
    <row r="25" spans="1:18">
      <c r="A25" s="81"/>
      <c r="B25" s="81"/>
      <c r="C25" s="81"/>
      <c r="D25" s="81"/>
      <c r="E25" s="81"/>
      <c r="F25" s="81"/>
      <c r="G25" s="81"/>
      <c r="H25" s="84"/>
      <c r="I25" s="87">
        <v>1</v>
      </c>
      <c r="J25" s="88">
        <f>J23/I23</f>
        <v>1.0175758127675074</v>
      </c>
      <c r="K25" s="88">
        <f>K23/J23</f>
        <v>0.99543583318417761</v>
      </c>
      <c r="L25" s="88">
        <f>L23/K23</f>
        <v>0.97995145194641731</v>
      </c>
      <c r="M25" s="126"/>
      <c r="N25" s="124"/>
      <c r="O25" s="124"/>
    </row>
    <row r="26" spans="1:18">
      <c r="A26" s="81"/>
      <c r="B26" s="81"/>
      <c r="C26" s="81"/>
      <c r="D26" s="81"/>
      <c r="E26" s="81"/>
      <c r="F26" s="81"/>
      <c r="G26" s="81"/>
      <c r="H26" s="84"/>
      <c r="I26" s="84">
        <f>I23/4*3</f>
        <v>8235.75</v>
      </c>
      <c r="J26" s="84">
        <f>J23/4*3</f>
        <v>8380.5</v>
      </c>
      <c r="K26" s="84">
        <f>K23/4*3</f>
        <v>8342.25</v>
      </c>
      <c r="L26" s="84">
        <f>L23/4*3</f>
        <v>8175</v>
      </c>
      <c r="M26" s="124"/>
      <c r="N26" s="124"/>
      <c r="O26" s="124"/>
    </row>
    <row r="27" spans="1:18">
      <c r="A27" s="81"/>
      <c r="B27" s="81"/>
      <c r="C27" s="81"/>
      <c r="D27" s="81"/>
      <c r="E27" s="81"/>
      <c r="F27" s="81"/>
      <c r="G27" s="81"/>
      <c r="H27" s="84"/>
      <c r="I27" s="84"/>
      <c r="J27" s="84"/>
      <c r="K27" s="84"/>
      <c r="L27" s="84"/>
      <c r="M27" s="124"/>
      <c r="N27" s="124"/>
      <c r="O27" s="124"/>
    </row>
    <row r="28" spans="1:18">
      <c r="A28" s="81"/>
      <c r="B28" s="81"/>
      <c r="C28" s="81"/>
      <c r="D28" s="81"/>
      <c r="E28" s="81"/>
      <c r="F28" s="81"/>
      <c r="G28" s="81"/>
      <c r="H28" s="84"/>
      <c r="I28" s="84"/>
      <c r="J28" s="84"/>
      <c r="K28" s="84"/>
      <c r="L28" s="84"/>
      <c r="M28" s="124"/>
      <c r="N28" s="124"/>
      <c r="O28" s="124"/>
    </row>
    <row r="29" spans="1:18">
      <c r="A29" s="81"/>
      <c r="B29" s="81"/>
      <c r="C29" s="81"/>
      <c r="D29" s="81"/>
      <c r="E29" s="81"/>
      <c r="F29" s="81"/>
      <c r="G29" s="81"/>
      <c r="H29" s="84"/>
      <c r="I29" s="84"/>
      <c r="J29" s="84"/>
      <c r="K29" s="84"/>
      <c r="L29" s="84"/>
      <c r="M29" s="124"/>
      <c r="N29" s="124"/>
      <c r="O29" s="124"/>
    </row>
    <row r="30" spans="1:18">
      <c r="A30" s="81"/>
      <c r="B30" s="81"/>
      <c r="C30" s="81"/>
      <c r="D30" s="81"/>
      <c r="E30" s="81"/>
      <c r="F30" s="81"/>
      <c r="G30" s="81"/>
      <c r="H30" s="84"/>
      <c r="I30" s="84"/>
      <c r="J30" s="84"/>
      <c r="K30" s="84"/>
      <c r="L30" s="84"/>
      <c r="M30" s="124"/>
      <c r="N30" s="124"/>
      <c r="O30" s="124"/>
    </row>
    <row r="31" spans="1:18">
      <c r="A31" s="81"/>
      <c r="B31" s="81"/>
      <c r="C31" s="81"/>
      <c r="D31" s="81"/>
      <c r="E31" s="81"/>
      <c r="F31" s="81"/>
      <c r="G31" s="81"/>
      <c r="H31" s="84"/>
      <c r="I31" s="84"/>
      <c r="J31" s="84"/>
      <c r="K31" s="84"/>
      <c r="L31" s="84"/>
      <c r="M31" s="124"/>
      <c r="N31" s="124"/>
      <c r="O31" s="124"/>
    </row>
    <row r="32" spans="1:18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124"/>
      <c r="N32" s="124"/>
      <c r="O32" s="124"/>
    </row>
    <row r="33" spans="1:15">
      <c r="A33" s="81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124"/>
      <c r="N33" s="124"/>
      <c r="O33" s="124"/>
    </row>
    <row r="34" spans="1:15">
      <c r="A34" s="81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124"/>
      <c r="N34" s="124"/>
      <c r="O34" s="124"/>
    </row>
    <row r="35" spans="1:15">
      <c r="A35" s="81"/>
      <c r="B35" s="81"/>
      <c r="C35" s="81"/>
      <c r="D35" s="81"/>
      <c r="E35" s="81"/>
      <c r="F35" s="81"/>
      <c r="M35" s="124"/>
      <c r="N35" s="124"/>
      <c r="O35" s="124"/>
    </row>
    <row r="36" spans="1:15">
      <c r="A36" s="81"/>
      <c r="B36" s="81"/>
      <c r="C36" s="81"/>
      <c r="D36" s="81"/>
      <c r="E36" s="81"/>
      <c r="F36" s="81"/>
    </row>
    <row r="37" spans="1:15">
      <c r="A37" s="81"/>
      <c r="B37" s="81"/>
      <c r="C37" s="81"/>
      <c r="D37" s="81"/>
      <c r="E37" s="81"/>
      <c r="F37" s="81"/>
    </row>
    <row r="38" spans="1:15">
      <c r="A38" s="81"/>
      <c r="B38" s="81"/>
      <c r="C38" s="81"/>
      <c r="D38" s="81"/>
      <c r="E38" s="81"/>
      <c r="F38" s="81"/>
    </row>
    <row r="39" spans="1:15">
      <c r="A39" s="81"/>
      <c r="B39" s="81"/>
      <c r="C39" s="81"/>
      <c r="D39" s="81"/>
      <c r="E39" s="81"/>
      <c r="F39" s="81"/>
    </row>
  </sheetData>
  <sheetProtection algorithmName="SHA-512" hashValue="vi9iefPZphN/vOawA7wkGSGpsW5S9LtmhrrU5d8jhe6ZteYeja73mw7V78qyoUKiLkwSnr1CwT0LYBhX8ChAKA==" saltValue="c46JQXF/4ys4wu5YlKe/AQ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3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AC41"/>
  <sheetViews>
    <sheetView showGridLines="0" zoomScale="85" zoomScaleNormal="85" workbookViewId="0">
      <selection activeCell="N26" sqref="N26"/>
    </sheetView>
  </sheetViews>
  <sheetFormatPr defaultColWidth="9.109375" defaultRowHeight="14.4"/>
  <cols>
    <col min="1" max="1" width="9.109375" style="80"/>
    <col min="2" max="2" width="12.109375" style="80" customWidth="1"/>
    <col min="3" max="4" width="13.5546875" style="80" customWidth="1"/>
    <col min="5" max="5" width="15.33203125" style="80" customWidth="1"/>
    <col min="6" max="6" width="15" style="80" customWidth="1"/>
    <col min="7" max="7" width="14.33203125" style="80" customWidth="1"/>
    <col min="8" max="8" width="12.88671875" style="80" customWidth="1"/>
    <col min="9" max="9" width="12.109375" style="80" customWidth="1"/>
    <col min="10" max="10" width="12.5546875" style="80" customWidth="1"/>
    <col min="11" max="11" width="12.44140625" style="80" bestFit="1" customWidth="1"/>
    <col min="12" max="12" width="9.109375" style="80"/>
    <col min="13" max="13" width="10" style="80" customWidth="1"/>
    <col min="14" max="15" width="16.44140625" style="80" customWidth="1"/>
    <col min="16" max="16" width="15.88671875" style="80" customWidth="1"/>
    <col min="17" max="17" width="14.5546875" style="80" customWidth="1"/>
    <col min="18" max="18" width="14.109375" style="80" customWidth="1"/>
    <col min="19" max="19" width="10" style="80" customWidth="1"/>
    <col min="20" max="20" width="10.88671875" style="80" customWidth="1"/>
    <col min="21" max="21" width="10.44140625" style="80" customWidth="1"/>
    <col min="22" max="22" width="9.88671875" style="80" bestFit="1" customWidth="1"/>
    <col min="23" max="24" width="9.109375" style="80"/>
    <col min="25" max="25" width="9.33203125" style="80" customWidth="1"/>
    <col min="26" max="26" width="9.109375" style="80"/>
    <col min="27" max="28" width="13.109375" style="80" bestFit="1" customWidth="1"/>
    <col min="29" max="16384" width="9.109375" style="80"/>
  </cols>
  <sheetData>
    <row r="2" spans="1:29">
      <c r="B2" s="7" t="s">
        <v>3</v>
      </c>
      <c r="L2" s="81"/>
    </row>
    <row r="4" spans="1:29">
      <c r="B4" s="82" t="s">
        <v>232</v>
      </c>
      <c r="M4" s="82" t="s">
        <v>226</v>
      </c>
    </row>
    <row r="5" spans="1:29">
      <c r="B5" s="82"/>
    </row>
    <row r="7" spans="1:29" s="84" customFormat="1">
      <c r="B7" s="1"/>
      <c r="C7" s="181">
        <v>2019</v>
      </c>
      <c r="D7" s="181">
        <v>2020</v>
      </c>
      <c r="E7" s="181">
        <v>2021</v>
      </c>
      <c r="F7" s="181">
        <v>2022</v>
      </c>
      <c r="G7" s="181">
        <v>2023</v>
      </c>
      <c r="H7" s="183">
        <v>2024</v>
      </c>
      <c r="I7" s="184"/>
      <c r="J7" s="184"/>
      <c r="K7" s="185"/>
      <c r="M7" s="1"/>
      <c r="N7" s="181">
        <v>2019</v>
      </c>
      <c r="O7" s="181">
        <v>2020</v>
      </c>
      <c r="P7" s="181">
        <v>2021</v>
      </c>
      <c r="Q7" s="181">
        <v>2022</v>
      </c>
      <c r="R7" s="181">
        <v>2023</v>
      </c>
      <c r="S7" s="183">
        <v>2024</v>
      </c>
      <c r="T7" s="184"/>
      <c r="U7" s="184"/>
      <c r="V7" s="185"/>
      <c r="W7" s="153"/>
      <c r="X7" s="153"/>
      <c r="Y7" s="149"/>
      <c r="Z7" s="98"/>
      <c r="AA7" s="98"/>
      <c r="AB7" s="150"/>
    </row>
    <row r="8" spans="1:29" s="84" customFormat="1">
      <c r="B8" s="1"/>
      <c r="C8" s="182"/>
      <c r="D8" s="182"/>
      <c r="E8" s="182"/>
      <c r="F8" s="182"/>
      <c r="G8" s="182"/>
      <c r="H8" s="141" t="s">
        <v>43</v>
      </c>
      <c r="I8" s="97" t="s">
        <v>44</v>
      </c>
      <c r="J8" s="97" t="s">
        <v>45</v>
      </c>
      <c r="K8" s="97" t="s">
        <v>46</v>
      </c>
      <c r="M8" s="1"/>
      <c r="N8" s="182"/>
      <c r="O8" s="182"/>
      <c r="P8" s="182"/>
      <c r="Q8" s="182"/>
      <c r="R8" s="182"/>
      <c r="S8" s="141" t="s">
        <v>43</v>
      </c>
      <c r="T8" s="97" t="s">
        <v>44</v>
      </c>
      <c r="U8" s="97" t="s">
        <v>45</v>
      </c>
      <c r="V8" s="97" t="s">
        <v>46</v>
      </c>
      <c r="W8" s="153"/>
      <c r="X8" s="153"/>
      <c r="Y8" s="148"/>
      <c r="Z8"/>
      <c r="AA8"/>
      <c r="AB8" s="150"/>
    </row>
    <row r="9" spans="1:29" s="84" customFormat="1">
      <c r="B9" s="96" t="s">
        <v>215</v>
      </c>
      <c r="C9" s="90">
        <v>2597214</v>
      </c>
      <c r="D9" s="90">
        <v>509532</v>
      </c>
      <c r="E9" s="107">
        <v>1536594</v>
      </c>
      <c r="F9" s="90">
        <v>2154022</v>
      </c>
      <c r="G9" s="107">
        <v>2594337</v>
      </c>
      <c r="H9" s="142">
        <v>815921</v>
      </c>
      <c r="I9" s="143">
        <v>757882</v>
      </c>
      <c r="J9" s="143"/>
      <c r="K9" s="143"/>
      <c r="M9" s="96" t="s">
        <v>215</v>
      </c>
      <c r="N9" s="90">
        <v>17996</v>
      </c>
      <c r="O9" s="90">
        <v>5873</v>
      </c>
      <c r="P9" s="107">
        <v>6579</v>
      </c>
      <c r="Q9" s="90">
        <v>16558</v>
      </c>
      <c r="R9" s="107">
        <v>25739</v>
      </c>
      <c r="S9" s="138">
        <v>2216</v>
      </c>
      <c r="T9" s="90">
        <v>2655</v>
      </c>
      <c r="U9" s="90"/>
      <c r="V9" s="90"/>
      <c r="W9" s="153"/>
      <c r="X9" s="153"/>
      <c r="Y9" s="148"/>
      <c r="Z9"/>
      <c r="AA9"/>
      <c r="AB9" s="150"/>
      <c r="AC9" s="153"/>
    </row>
    <row r="10" spans="1:29" s="84" customFormat="1">
      <c r="B10" s="96" t="s">
        <v>216</v>
      </c>
      <c r="C10" s="91">
        <v>7746750</v>
      </c>
      <c r="D10" s="91">
        <v>1076779</v>
      </c>
      <c r="E10" s="108">
        <v>4071652</v>
      </c>
      <c r="F10" s="91">
        <v>6302853</v>
      </c>
      <c r="G10" s="108">
        <v>7568618</v>
      </c>
      <c r="H10" s="140">
        <v>2236570</v>
      </c>
      <c r="I10" s="144">
        <v>2309347</v>
      </c>
      <c r="J10" s="144"/>
      <c r="K10" s="144"/>
      <c r="M10" s="96" t="s">
        <v>216</v>
      </c>
      <c r="N10" s="91">
        <v>38911</v>
      </c>
      <c r="O10" s="91">
        <v>12132</v>
      </c>
      <c r="P10" s="108">
        <v>18304</v>
      </c>
      <c r="Q10" s="91">
        <v>42478</v>
      </c>
      <c r="R10" s="108">
        <v>78006</v>
      </c>
      <c r="S10" s="139">
        <v>6236</v>
      </c>
      <c r="T10" s="91">
        <v>11827</v>
      </c>
      <c r="U10" s="91"/>
      <c r="V10" s="91"/>
      <c r="W10" s="153"/>
      <c r="X10" s="153"/>
      <c r="Y10" s="153"/>
      <c r="Z10" s="153"/>
      <c r="AA10" s="153"/>
      <c r="AB10" s="153"/>
    </row>
    <row r="11" spans="1:29">
      <c r="A11" s="81"/>
      <c r="B11" s="81"/>
      <c r="C11" s="155"/>
      <c r="D11" s="155"/>
      <c r="E11" s="155"/>
      <c r="F11" s="155"/>
      <c r="G11" s="155"/>
      <c r="H11" s="155"/>
      <c r="I11" s="155"/>
      <c r="J11" s="155"/>
      <c r="K11" s="155"/>
      <c r="L11" s="84"/>
      <c r="M11" s="84"/>
      <c r="N11" s="84"/>
      <c r="O11" s="84"/>
      <c r="P11" s="84"/>
      <c r="Q11" s="84"/>
      <c r="R11" s="84"/>
      <c r="S11" s="81"/>
      <c r="Y11" s="148"/>
      <c r="Z11"/>
      <c r="AA11"/>
      <c r="AB11" s="150"/>
    </row>
    <row r="12" spans="1:29">
      <c r="A12" s="81"/>
      <c r="B12" s="81"/>
      <c r="C12" s="155"/>
      <c r="D12" s="155"/>
      <c r="E12" s="155"/>
      <c r="F12" s="155"/>
      <c r="G12" s="155"/>
      <c r="H12" s="155"/>
      <c r="I12" s="155"/>
      <c r="J12" s="155"/>
      <c r="K12" s="155"/>
      <c r="L12" s="84"/>
      <c r="M12" s="84"/>
      <c r="N12" s="84"/>
      <c r="O12" s="84"/>
      <c r="P12" s="84"/>
      <c r="Q12" s="84"/>
      <c r="R12" s="84"/>
      <c r="S12" s="81"/>
      <c r="Y12" s="149"/>
      <c r="Z12" s="98"/>
      <c r="AA12" s="98"/>
      <c r="AB12" s="150"/>
    </row>
    <row r="13" spans="1:29">
      <c r="A13" s="81"/>
      <c r="B13" s="82" t="s">
        <v>233</v>
      </c>
      <c r="C13" s="81"/>
      <c r="D13" s="81"/>
      <c r="E13" s="81"/>
      <c r="F13" s="81"/>
      <c r="G13" s="81"/>
      <c r="H13" s="81"/>
      <c r="I13" s="81"/>
      <c r="J13" s="84"/>
      <c r="K13" s="84"/>
      <c r="L13" s="84"/>
      <c r="M13" s="82" t="s">
        <v>234</v>
      </c>
      <c r="N13" s="84"/>
      <c r="O13" s="84"/>
      <c r="P13" s="84"/>
      <c r="Q13" s="84"/>
      <c r="R13" s="84"/>
      <c r="S13" s="81"/>
      <c r="Y13" s="148"/>
      <c r="Z13"/>
      <c r="AA13"/>
      <c r="AB13" s="150"/>
    </row>
    <row r="14" spans="1:29">
      <c r="A14" s="81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Y14" s="148"/>
      <c r="Z14"/>
      <c r="AA14"/>
      <c r="AB14" s="150"/>
    </row>
    <row r="15" spans="1:29">
      <c r="A15" s="81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148"/>
      <c r="Z15"/>
      <c r="AA15"/>
      <c r="AB15" s="150"/>
    </row>
    <row r="16" spans="1:29">
      <c r="A16" s="153"/>
      <c r="B16" s="154"/>
      <c r="C16" s="154"/>
      <c r="D16" s="154"/>
      <c r="E16" s="154"/>
      <c r="F16" s="154"/>
      <c r="G16" s="154"/>
      <c r="H16" s="154"/>
      <c r="I16" s="154"/>
      <c r="J16" s="153"/>
      <c r="K16" s="153"/>
      <c r="L16" s="153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148"/>
      <c r="Z16"/>
      <c r="AA16"/>
      <c r="AB16" s="150"/>
    </row>
    <row r="17" spans="1:28">
      <c r="A17" s="153"/>
      <c r="B17" s="171"/>
      <c r="C17" s="171"/>
      <c r="D17" s="171"/>
      <c r="E17" s="171"/>
      <c r="F17" s="171"/>
      <c r="G17" s="171"/>
      <c r="H17" s="171"/>
      <c r="I17" s="171"/>
      <c r="J17" s="171"/>
      <c r="K17" s="171"/>
      <c r="L17" s="153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149"/>
      <c r="Z17" s="98"/>
      <c r="AA17" s="98"/>
      <c r="AB17" s="150"/>
    </row>
    <row r="18" spans="1:28">
      <c r="A18" s="153"/>
      <c r="B18" s="171"/>
      <c r="C18" s="172">
        <v>2019</v>
      </c>
      <c r="D18" s="171">
        <v>2020</v>
      </c>
      <c r="E18" s="171">
        <v>2021</v>
      </c>
      <c r="F18" s="171">
        <v>2022</v>
      </c>
      <c r="G18" s="171">
        <v>2023</v>
      </c>
      <c r="H18" s="171">
        <v>2024</v>
      </c>
      <c r="I18" s="172"/>
      <c r="J18" s="171"/>
      <c r="K18" s="171"/>
      <c r="L18" s="153"/>
      <c r="M18" s="84"/>
      <c r="N18" s="84">
        <f>N7</f>
        <v>2019</v>
      </c>
      <c r="O18" s="84">
        <v>2020</v>
      </c>
      <c r="P18" s="84">
        <f>P7</f>
        <v>2021</v>
      </c>
      <c r="Q18" s="84">
        <f>Q7</f>
        <v>2022</v>
      </c>
      <c r="R18" s="84">
        <f>R7</f>
        <v>2023</v>
      </c>
      <c r="S18" s="84">
        <f>S7</f>
        <v>2024</v>
      </c>
      <c r="T18" s="84"/>
      <c r="U18" s="84"/>
      <c r="V18" s="84"/>
      <c r="W18" s="81"/>
      <c r="X18" s="81"/>
      <c r="Y18" s="148"/>
      <c r="Z18"/>
      <c r="AA18"/>
      <c r="AB18" s="150"/>
    </row>
    <row r="19" spans="1:28">
      <c r="A19" s="153"/>
      <c r="B19" s="171" t="s">
        <v>215</v>
      </c>
      <c r="C19" s="173">
        <f t="shared" ref="C19:G20" si="0">C9</f>
        <v>2597214</v>
      </c>
      <c r="D19" s="173">
        <f t="shared" si="0"/>
        <v>509532</v>
      </c>
      <c r="E19" s="173">
        <f t="shared" si="0"/>
        <v>1536594</v>
      </c>
      <c r="F19" s="173">
        <f t="shared" si="0"/>
        <v>2154022</v>
      </c>
      <c r="G19" s="173">
        <f t="shared" si="0"/>
        <v>2594337</v>
      </c>
      <c r="H19" s="173">
        <f>SUM(H9:K9)</f>
        <v>1573803</v>
      </c>
      <c r="I19" s="172"/>
      <c r="J19" s="171"/>
      <c r="K19" s="171"/>
      <c r="L19" s="153"/>
      <c r="M19" s="84" t="s">
        <v>215</v>
      </c>
      <c r="N19" s="158">
        <f t="shared" ref="N19:R20" si="1">N9</f>
        <v>17996</v>
      </c>
      <c r="O19" s="158">
        <f t="shared" si="1"/>
        <v>5873</v>
      </c>
      <c r="P19" s="158">
        <f t="shared" si="1"/>
        <v>6579</v>
      </c>
      <c r="Q19" s="158">
        <f t="shared" si="1"/>
        <v>16558</v>
      </c>
      <c r="R19" s="158">
        <f t="shared" si="1"/>
        <v>25739</v>
      </c>
      <c r="S19" s="158">
        <f>SUM(S9:V9)</f>
        <v>4871</v>
      </c>
      <c r="T19" s="84"/>
      <c r="U19" s="84"/>
      <c r="V19" s="84"/>
      <c r="W19" s="81"/>
      <c r="X19" s="81"/>
      <c r="Y19" s="148"/>
      <c r="Z19"/>
      <c r="AA19"/>
      <c r="AB19" s="150"/>
    </row>
    <row r="20" spans="1:28">
      <c r="A20" s="153"/>
      <c r="B20" s="171" t="s">
        <v>216</v>
      </c>
      <c r="C20" s="174">
        <f t="shared" si="0"/>
        <v>7746750</v>
      </c>
      <c r="D20" s="174">
        <f t="shared" si="0"/>
        <v>1076779</v>
      </c>
      <c r="E20" s="174">
        <f t="shared" si="0"/>
        <v>4071652</v>
      </c>
      <c r="F20" s="174">
        <f t="shared" si="0"/>
        <v>6302853</v>
      </c>
      <c r="G20" s="174">
        <f t="shared" si="0"/>
        <v>7568618</v>
      </c>
      <c r="H20" s="173">
        <f>SUM(H10:K10)</f>
        <v>4545917</v>
      </c>
      <c r="I20" s="172"/>
      <c r="J20" s="171"/>
      <c r="K20" s="171"/>
      <c r="L20" s="153"/>
      <c r="M20" s="84" t="s">
        <v>216</v>
      </c>
      <c r="N20" s="158">
        <f t="shared" si="1"/>
        <v>38911</v>
      </c>
      <c r="O20" s="158">
        <f t="shared" si="1"/>
        <v>12132</v>
      </c>
      <c r="P20" s="158">
        <f t="shared" si="1"/>
        <v>18304</v>
      </c>
      <c r="Q20" s="158">
        <f t="shared" si="1"/>
        <v>42478</v>
      </c>
      <c r="R20" s="158">
        <f t="shared" si="1"/>
        <v>78006</v>
      </c>
      <c r="S20" s="158">
        <f>SUM(S10:V10)</f>
        <v>18063</v>
      </c>
      <c r="T20" s="84"/>
      <c r="U20" s="84"/>
      <c r="V20" s="84"/>
      <c r="W20" s="81"/>
      <c r="X20" s="81"/>
      <c r="Y20" s="148"/>
      <c r="Z20"/>
      <c r="AA20"/>
      <c r="AB20" s="150"/>
    </row>
    <row r="21" spans="1:28">
      <c r="A21" s="153"/>
      <c r="B21" s="171"/>
      <c r="C21" s="171"/>
      <c r="D21" s="171"/>
      <c r="E21" s="171"/>
      <c r="F21" s="171"/>
      <c r="G21" s="171"/>
      <c r="H21" s="171"/>
      <c r="I21" s="171"/>
      <c r="J21" s="171"/>
      <c r="K21" s="171"/>
      <c r="L21" s="153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148"/>
      <c r="Z21"/>
      <c r="AA21"/>
      <c r="AB21" s="150"/>
    </row>
    <row r="22" spans="1:28">
      <c r="A22" s="153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153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149"/>
      <c r="Z22" s="98"/>
      <c r="AA22" s="98"/>
      <c r="AB22" s="150"/>
    </row>
    <row r="23" spans="1:28">
      <c r="A23" s="153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153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148"/>
      <c r="Z23"/>
      <c r="AA23"/>
      <c r="AB23" s="150"/>
    </row>
    <row r="24" spans="1:28">
      <c r="B24" s="81"/>
      <c r="C24" s="81"/>
      <c r="D24" s="81"/>
      <c r="E24" s="81"/>
      <c r="F24" s="81"/>
      <c r="G24" s="81"/>
      <c r="H24" s="81"/>
      <c r="I24" s="81"/>
      <c r="J24" s="81"/>
      <c r="K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148"/>
      <c r="Z24"/>
      <c r="AA24"/>
      <c r="AB24" s="150"/>
    </row>
    <row r="25" spans="1:28">
      <c r="B25" s="81"/>
      <c r="C25" s="81"/>
      <c r="D25" s="81"/>
      <c r="E25" s="81"/>
      <c r="F25" s="81"/>
      <c r="G25" s="81"/>
      <c r="H25" s="81"/>
      <c r="I25" s="81"/>
      <c r="J25" s="81"/>
      <c r="K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148"/>
      <c r="Z25"/>
      <c r="AA25"/>
      <c r="AB25" s="150"/>
    </row>
    <row r="26" spans="1:28">
      <c r="B26" s="81"/>
      <c r="C26" s="81"/>
      <c r="D26" s="81"/>
      <c r="E26" s="81"/>
      <c r="F26" s="81"/>
      <c r="G26" s="81"/>
      <c r="H26" s="81"/>
      <c r="I26" s="81"/>
      <c r="J26" s="81"/>
      <c r="K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148"/>
      <c r="Z26"/>
      <c r="AA26"/>
      <c r="AB26" s="150"/>
    </row>
    <row r="27" spans="1:28">
      <c r="B27" s="81"/>
      <c r="C27" s="81"/>
      <c r="D27" s="81"/>
      <c r="E27" s="81"/>
      <c r="F27" s="81"/>
      <c r="G27" s="81"/>
      <c r="H27" s="81"/>
      <c r="I27" s="81"/>
      <c r="J27" s="81"/>
      <c r="K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149"/>
      <c r="Z27" s="98"/>
      <c r="AA27" s="98"/>
      <c r="AB27" s="150"/>
    </row>
    <row r="28" spans="1:28">
      <c r="B28" s="81"/>
      <c r="C28" s="81"/>
      <c r="D28" s="81"/>
      <c r="E28" s="81"/>
      <c r="F28" s="81"/>
      <c r="G28" s="81"/>
      <c r="H28" s="81"/>
      <c r="I28" s="81"/>
      <c r="J28" s="81"/>
      <c r="K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148"/>
      <c r="Z28"/>
      <c r="AA28"/>
      <c r="AB28" s="150"/>
    </row>
    <row r="29" spans="1:28"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102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148"/>
      <c r="Z29"/>
      <c r="AA29"/>
      <c r="AB29" s="150"/>
    </row>
    <row r="30" spans="1:28"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102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148"/>
      <c r="Z30"/>
      <c r="AA30"/>
      <c r="AB30" s="150"/>
    </row>
    <row r="31" spans="1:28"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148"/>
      <c r="Z31"/>
      <c r="AA31"/>
      <c r="AB31" s="150"/>
    </row>
    <row r="32" spans="1:28"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</row>
    <row r="33" spans="1:24"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</row>
    <row r="34" spans="1:24">
      <c r="A34" s="102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</row>
    <row r="35" spans="1:24">
      <c r="A35" s="102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</row>
    <row r="36" spans="1:24">
      <c r="A36" s="102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</row>
    <row r="39" spans="1:24">
      <c r="A39" s="102"/>
    </row>
    <row r="40" spans="1:24">
      <c r="A40" s="102"/>
    </row>
    <row r="41" spans="1:24">
      <c r="A41" s="102"/>
    </row>
  </sheetData>
  <sheetProtection algorithmName="SHA-512" hashValue="dcx3bsKfJuk1vHAvzvPEgDXOfVwl4HPCb6HJDKsSXili/+kdzoDv95zEzcviLmpfZ8O+PokU0eh0VNMGbcqU8Q==" saltValue="/WFmRbeviEVuX+pXxXy0gg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P7:P8"/>
    <mergeCell ref="Q7:Q8"/>
    <mergeCell ref="R7:R8"/>
    <mergeCell ref="H7:K7"/>
    <mergeCell ref="S7:V7"/>
    <mergeCell ref="O7:O8"/>
    <mergeCell ref="C7:C8"/>
    <mergeCell ref="E7:E8"/>
    <mergeCell ref="F7:F8"/>
    <mergeCell ref="G7:G8"/>
    <mergeCell ref="N7:N8"/>
    <mergeCell ref="D7:D8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49"/>
  <sheetViews>
    <sheetView showGridLines="0" zoomScale="85" zoomScaleNormal="85" workbookViewId="0">
      <selection activeCell="N26" sqref="N26"/>
    </sheetView>
  </sheetViews>
  <sheetFormatPr defaultColWidth="9.109375" defaultRowHeight="14.4"/>
  <cols>
    <col min="1" max="1" width="9.109375" style="8"/>
    <col min="2" max="2" width="6.33203125" style="8" customWidth="1"/>
    <col min="3" max="3" width="13.33203125" style="8" bestFit="1" customWidth="1"/>
    <col min="4" max="4" width="14.109375" style="8" bestFit="1" customWidth="1"/>
    <col min="5" max="6" width="13.33203125" style="8" customWidth="1"/>
    <col min="7" max="7" width="12.6640625" style="8" bestFit="1" customWidth="1"/>
    <col min="8" max="8" width="12.44140625" style="8" bestFit="1" customWidth="1"/>
    <col min="9" max="9" width="12.88671875" style="8" customWidth="1"/>
    <col min="10" max="11" width="12.6640625" style="8" bestFit="1" customWidth="1"/>
    <col min="12" max="12" width="13.5546875" style="8" bestFit="1" customWidth="1"/>
    <col min="13" max="13" width="14.33203125" style="8" customWidth="1"/>
    <col min="14" max="14" width="12.44140625" style="8" bestFit="1" customWidth="1"/>
    <col min="15" max="15" width="13.44140625" style="8" customWidth="1"/>
    <col min="16" max="18" width="13.5546875" style="8" customWidth="1"/>
    <col min="19" max="19" width="12.5546875" style="8" customWidth="1"/>
    <col min="20" max="20" width="13.5546875" style="8" customWidth="1"/>
    <col min="21" max="21" width="12.5546875" style="8" customWidth="1"/>
    <col min="22" max="22" width="13.5546875" style="8" customWidth="1"/>
    <col min="23" max="23" width="12.5546875" style="8" customWidth="1"/>
    <col min="24" max="24" width="11.33203125" style="8" customWidth="1"/>
    <col min="25" max="25" width="12.33203125" style="8" customWidth="1"/>
    <col min="26" max="26" width="12.44140625" style="8" bestFit="1" customWidth="1"/>
    <col min="27" max="28" width="11.33203125" style="8" bestFit="1" customWidth="1"/>
    <col min="29" max="29" width="12.44140625" style="8" bestFit="1" customWidth="1"/>
    <col min="30" max="30" width="12.109375" style="8" bestFit="1" customWidth="1"/>
    <col min="31" max="31" width="12.109375" style="8" customWidth="1"/>
    <col min="32" max="32" width="11.33203125" style="8" bestFit="1" customWidth="1"/>
    <col min="33" max="33" width="11.109375" style="8" customWidth="1"/>
    <col min="34" max="16384" width="9.109375" style="8"/>
  </cols>
  <sheetData>
    <row r="1" spans="2:36">
      <c r="AI1" s="61"/>
    </row>
    <row r="2" spans="2:36">
      <c r="B2" s="7" t="s">
        <v>3</v>
      </c>
      <c r="I2" s="38"/>
      <c r="AH2" s="61"/>
      <c r="AI2" s="61"/>
      <c r="AJ2" s="61"/>
    </row>
    <row r="3" spans="2:36">
      <c r="AH3" s="61"/>
      <c r="AI3" s="61"/>
      <c r="AJ3" s="61"/>
    </row>
    <row r="4" spans="2:36">
      <c r="C4" s="9" t="s">
        <v>237</v>
      </c>
      <c r="H4" s="38"/>
      <c r="L4" s="38"/>
      <c r="P4" s="38"/>
      <c r="S4" s="38"/>
      <c r="X4" s="61"/>
      <c r="Y4" s="61"/>
      <c r="Z4" s="61"/>
    </row>
    <row r="5" spans="2:36">
      <c r="D5" s="1"/>
      <c r="E5" s="181">
        <v>2019</v>
      </c>
      <c r="F5" s="181">
        <v>2020</v>
      </c>
      <c r="G5" s="181">
        <v>2021</v>
      </c>
      <c r="H5" s="181">
        <v>2022</v>
      </c>
      <c r="I5" s="181">
        <v>2023</v>
      </c>
      <c r="J5" s="183">
        <v>2024</v>
      </c>
      <c r="K5" s="184"/>
      <c r="L5" s="184"/>
      <c r="M5" s="185"/>
    </row>
    <row r="6" spans="2:36">
      <c r="D6" s="1"/>
      <c r="E6" s="182"/>
      <c r="F6" s="182"/>
      <c r="G6" s="182"/>
      <c r="H6" s="182"/>
      <c r="I6" s="182"/>
      <c r="J6" s="136" t="s">
        <v>43</v>
      </c>
      <c r="K6" s="136" t="s">
        <v>44</v>
      </c>
      <c r="L6" s="136" t="s">
        <v>45</v>
      </c>
      <c r="M6" s="136" t="s">
        <v>46</v>
      </c>
      <c r="P6" s="27"/>
      <c r="Q6" s="27"/>
      <c r="R6" s="27"/>
      <c r="S6" s="27"/>
      <c r="T6" s="27"/>
      <c r="U6" s="27"/>
    </row>
    <row r="7" spans="2:36" ht="15" customHeight="1">
      <c r="C7" s="186" t="s">
        <v>21</v>
      </c>
      <c r="D7" s="96" t="s">
        <v>11</v>
      </c>
      <c r="E7" s="90">
        <v>1231990</v>
      </c>
      <c r="F7" s="90">
        <v>505602</v>
      </c>
      <c r="G7" s="90">
        <v>851678</v>
      </c>
      <c r="H7" s="90">
        <v>1195850</v>
      </c>
      <c r="I7" s="90">
        <v>1591035</v>
      </c>
      <c r="J7" s="90">
        <v>483060</v>
      </c>
      <c r="K7" s="90">
        <v>492350</v>
      </c>
      <c r="L7" s="90"/>
      <c r="M7" s="90"/>
      <c r="N7" s="3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</row>
    <row r="8" spans="2:36">
      <c r="C8" s="186"/>
      <c r="D8" s="96" t="s">
        <v>12</v>
      </c>
      <c r="E8" s="91">
        <v>114884</v>
      </c>
      <c r="F8" s="91">
        <v>35765</v>
      </c>
      <c r="G8" s="91">
        <v>56148</v>
      </c>
      <c r="H8" s="91">
        <v>110038</v>
      </c>
      <c r="I8" s="91">
        <v>139147</v>
      </c>
      <c r="J8" s="91">
        <v>44551</v>
      </c>
      <c r="K8" s="91">
        <v>34753</v>
      </c>
      <c r="L8" s="91"/>
      <c r="M8" s="91"/>
      <c r="N8" s="38"/>
    </row>
    <row r="9" spans="2:36">
      <c r="C9" s="186"/>
      <c r="D9" s="96" t="s">
        <v>13</v>
      </c>
      <c r="E9" s="91">
        <v>6264</v>
      </c>
      <c r="F9" s="91">
        <v>2039</v>
      </c>
      <c r="G9" s="91">
        <v>3455</v>
      </c>
      <c r="H9" s="91">
        <v>7471</v>
      </c>
      <c r="I9" s="91">
        <v>10310</v>
      </c>
      <c r="J9" s="91">
        <v>3237</v>
      </c>
      <c r="K9" s="91">
        <v>2508</v>
      </c>
      <c r="L9" s="91"/>
      <c r="M9" s="91"/>
      <c r="N9" s="38"/>
    </row>
    <row r="10" spans="2:36">
      <c r="C10" s="186"/>
      <c r="D10" s="96" t="s">
        <v>14</v>
      </c>
      <c r="E10" s="91">
        <v>331122</v>
      </c>
      <c r="F10" s="91">
        <v>106331</v>
      </c>
      <c r="G10" s="91">
        <v>135994</v>
      </c>
      <c r="H10" s="91">
        <v>271533</v>
      </c>
      <c r="I10" s="91">
        <v>365373</v>
      </c>
      <c r="J10" s="91">
        <v>144759</v>
      </c>
      <c r="K10" s="91">
        <v>105125</v>
      </c>
      <c r="L10" s="91"/>
      <c r="M10" s="91"/>
      <c r="N10" s="38"/>
    </row>
    <row r="11" spans="2:36">
      <c r="C11" s="186"/>
      <c r="D11" s="96" t="s">
        <v>59</v>
      </c>
      <c r="E11" s="92">
        <v>29693</v>
      </c>
      <c r="F11" s="92">
        <v>14752</v>
      </c>
      <c r="G11" s="92">
        <v>31301</v>
      </c>
      <c r="H11" s="92">
        <v>39799</v>
      </c>
      <c r="I11" s="92">
        <v>50128</v>
      </c>
      <c r="J11" s="92">
        <v>13118</v>
      </c>
      <c r="K11" s="92">
        <v>7284</v>
      </c>
      <c r="L11" s="92"/>
      <c r="M11" s="92"/>
      <c r="N11" s="38"/>
    </row>
    <row r="12" spans="2:36">
      <c r="C12" s="186"/>
      <c r="D12" s="96" t="s">
        <v>60</v>
      </c>
      <c r="E12" s="92">
        <v>999121</v>
      </c>
      <c r="F12" s="92">
        <v>402704</v>
      </c>
      <c r="G12" s="92">
        <v>638098</v>
      </c>
      <c r="H12" s="92">
        <v>638465</v>
      </c>
      <c r="I12" s="92">
        <v>558654</v>
      </c>
      <c r="J12" s="92">
        <v>154227</v>
      </c>
      <c r="K12" s="92">
        <v>156192</v>
      </c>
      <c r="L12" s="92"/>
      <c r="M12" s="92"/>
      <c r="N12" s="38"/>
    </row>
    <row r="13" spans="2:36" ht="15" customHeight="1">
      <c r="C13" s="186" t="s">
        <v>20</v>
      </c>
      <c r="D13" s="96" t="s">
        <v>11</v>
      </c>
      <c r="E13" s="93">
        <v>56288</v>
      </c>
      <c r="F13" s="93">
        <v>379195</v>
      </c>
      <c r="G13" s="93">
        <v>117671</v>
      </c>
      <c r="H13" s="93">
        <v>51733</v>
      </c>
      <c r="I13" s="93">
        <v>67327</v>
      </c>
      <c r="J13" s="93">
        <v>16735</v>
      </c>
      <c r="K13" s="93">
        <v>25426</v>
      </c>
      <c r="L13" s="93"/>
      <c r="M13" s="93"/>
    </row>
    <row r="14" spans="2:36">
      <c r="C14" s="186"/>
      <c r="D14" s="96" t="s">
        <v>12</v>
      </c>
      <c r="E14" s="94">
        <v>9477</v>
      </c>
      <c r="F14" s="94">
        <v>31907</v>
      </c>
      <c r="G14" s="94">
        <v>13434</v>
      </c>
      <c r="H14" s="94">
        <v>14697</v>
      </c>
      <c r="I14" s="94">
        <v>14165</v>
      </c>
      <c r="J14" s="94">
        <v>3359</v>
      </c>
      <c r="K14" s="94">
        <v>2936</v>
      </c>
      <c r="L14" s="94"/>
      <c r="M14" s="94"/>
      <c r="P14" s="151"/>
      <c r="Q14" s="151"/>
      <c r="R14" s="151"/>
      <c r="S14" s="151"/>
      <c r="T14" s="151"/>
      <c r="U14" s="151"/>
    </row>
    <row r="15" spans="2:36">
      <c r="B15" s="38"/>
      <c r="C15" s="186"/>
      <c r="D15" s="96" t="s">
        <v>13</v>
      </c>
      <c r="E15" s="94">
        <v>238</v>
      </c>
      <c r="F15" s="94">
        <v>904</v>
      </c>
      <c r="G15" s="94">
        <v>461</v>
      </c>
      <c r="H15" s="94">
        <v>361</v>
      </c>
      <c r="I15" s="94">
        <v>468</v>
      </c>
      <c r="J15" s="94">
        <v>92</v>
      </c>
      <c r="K15" s="94">
        <v>102</v>
      </c>
      <c r="L15" s="94"/>
      <c r="M15" s="94"/>
      <c r="P15"/>
      <c r="Q15"/>
      <c r="R15"/>
      <c r="S15"/>
      <c r="T15"/>
      <c r="U15"/>
    </row>
    <row r="16" spans="2:36">
      <c r="C16" s="186"/>
      <c r="D16" s="96" t="s">
        <v>14</v>
      </c>
      <c r="E16" s="94">
        <v>24435</v>
      </c>
      <c r="F16" s="94">
        <v>75076</v>
      </c>
      <c r="G16" s="94">
        <v>24097</v>
      </c>
      <c r="H16" s="94">
        <v>20539</v>
      </c>
      <c r="I16" s="94">
        <v>21193</v>
      </c>
      <c r="J16" s="94">
        <v>3835</v>
      </c>
      <c r="K16" s="94">
        <v>6625</v>
      </c>
      <c r="L16" s="94"/>
      <c r="M16" s="94"/>
      <c r="P16"/>
      <c r="Q16"/>
      <c r="R16"/>
      <c r="S16"/>
      <c r="T16"/>
      <c r="U16"/>
    </row>
    <row r="17" spans="1:26">
      <c r="C17" s="186"/>
      <c r="D17" s="96" t="s">
        <v>59</v>
      </c>
      <c r="E17" s="94">
        <v>801</v>
      </c>
      <c r="F17" s="94">
        <v>5476</v>
      </c>
      <c r="G17" s="94">
        <v>4116</v>
      </c>
      <c r="H17" s="94">
        <v>1548</v>
      </c>
      <c r="I17" s="94">
        <v>1038</v>
      </c>
      <c r="J17" s="94">
        <v>284</v>
      </c>
      <c r="K17" s="94">
        <v>236</v>
      </c>
      <c r="L17" s="94"/>
      <c r="M17" s="94"/>
      <c r="P17"/>
      <c r="Q17"/>
      <c r="R17"/>
      <c r="S17"/>
      <c r="T17"/>
      <c r="U17"/>
    </row>
    <row r="18" spans="1:26">
      <c r="C18" s="186"/>
      <c r="D18" s="96" t="s">
        <v>60</v>
      </c>
      <c r="E18" s="95">
        <v>24621</v>
      </c>
      <c r="F18" s="95">
        <v>65103</v>
      </c>
      <c r="G18" s="95">
        <v>20301</v>
      </c>
      <c r="H18" s="95">
        <v>20256</v>
      </c>
      <c r="I18" s="95">
        <v>16119</v>
      </c>
      <c r="J18" s="95">
        <v>2726</v>
      </c>
      <c r="K18" s="95">
        <v>5005</v>
      </c>
      <c r="L18" s="95"/>
      <c r="M18" s="95"/>
      <c r="P18"/>
      <c r="Q18"/>
      <c r="R18"/>
      <c r="S18"/>
      <c r="T18"/>
      <c r="U18"/>
    </row>
    <row r="19" spans="1:26">
      <c r="E19" s="38"/>
      <c r="F19" s="38"/>
      <c r="G19" s="38"/>
      <c r="H19" s="38"/>
      <c r="I19" s="38"/>
      <c r="J19" s="38"/>
      <c r="K19" s="38"/>
      <c r="L19" s="38"/>
      <c r="M19" s="38"/>
      <c r="P19"/>
      <c r="Q19"/>
      <c r="R19"/>
      <c r="S19"/>
      <c r="T19"/>
      <c r="U19"/>
      <c r="X19" s="61"/>
      <c r="Y19" s="61"/>
      <c r="Z19" s="61"/>
    </row>
    <row r="20" spans="1:26">
      <c r="C20" s="9" t="s">
        <v>239</v>
      </c>
      <c r="J20" s="157"/>
      <c r="K20" s="157"/>
      <c r="L20" s="157"/>
      <c r="M20" s="157"/>
      <c r="P20"/>
      <c r="Q20"/>
      <c r="R20"/>
      <c r="S20"/>
      <c r="T20"/>
      <c r="U20"/>
      <c r="X20" s="61"/>
      <c r="Y20" s="61"/>
      <c r="Z20" s="61"/>
    </row>
    <row r="21" spans="1:26" s="27" customFormat="1">
      <c r="C21" s="8"/>
      <c r="D21" s="8"/>
      <c r="E21" s="38"/>
      <c r="F21" s="38"/>
      <c r="G21" s="38"/>
      <c r="H21" s="38"/>
      <c r="I21" s="38"/>
      <c r="J21" s="38"/>
      <c r="K21" s="3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61"/>
      <c r="Y21" s="61"/>
      <c r="Z21" s="61"/>
    </row>
    <row r="22" spans="1:26" s="27" customFormat="1"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8"/>
      <c r="O22" s="8"/>
      <c r="P22" s="8"/>
      <c r="Q22" s="8"/>
      <c r="R22" s="8"/>
      <c r="S22" s="8"/>
      <c r="T22" s="8"/>
      <c r="U22" s="8"/>
      <c r="V22" s="8"/>
      <c r="W22" s="8"/>
      <c r="X22" s="61"/>
      <c r="Y22" s="61"/>
      <c r="Z22" s="61"/>
    </row>
    <row r="23" spans="1:26" s="27" customFormat="1">
      <c r="C23" s="164"/>
      <c r="E23" s="26">
        <f>E5</f>
        <v>2019</v>
      </c>
      <c r="F23" s="26">
        <v>2020</v>
      </c>
      <c r="G23" s="26">
        <f>G5</f>
        <v>2021</v>
      </c>
      <c r="H23" s="26">
        <f>H5</f>
        <v>2022</v>
      </c>
      <c r="I23" s="26">
        <f>I5</f>
        <v>2023</v>
      </c>
      <c r="J23" s="26">
        <f>J5</f>
        <v>2024</v>
      </c>
      <c r="K23" s="26"/>
      <c r="X23" s="61"/>
      <c r="Y23" s="61"/>
      <c r="Z23" s="61"/>
    </row>
    <row r="24" spans="1:26" s="27" customFormat="1">
      <c r="D24" s="26" t="s">
        <v>11</v>
      </c>
      <c r="E24" s="39">
        <f t="shared" ref="E24:F29" si="0">E7</f>
        <v>1231990</v>
      </c>
      <c r="F24" s="39">
        <f t="shared" si="0"/>
        <v>505602</v>
      </c>
      <c r="G24" s="39">
        <f t="shared" ref="G24:I24" si="1">G7</f>
        <v>851678</v>
      </c>
      <c r="H24" s="39">
        <f t="shared" si="1"/>
        <v>1195850</v>
      </c>
      <c r="I24" s="39">
        <f t="shared" si="1"/>
        <v>1591035</v>
      </c>
      <c r="J24" s="42">
        <f>SUM(J7:M7)</f>
        <v>975410</v>
      </c>
      <c r="K24" s="26"/>
      <c r="L24" s="26"/>
      <c r="M24" s="26"/>
      <c r="X24" s="61"/>
      <c r="Y24" s="61"/>
      <c r="Z24" s="61"/>
    </row>
    <row r="25" spans="1:26" s="27" customFormat="1">
      <c r="A25" s="65"/>
      <c r="B25" s="65"/>
      <c r="D25" s="26" t="s">
        <v>12</v>
      </c>
      <c r="E25" s="39">
        <f t="shared" si="0"/>
        <v>114884</v>
      </c>
      <c r="F25" s="39">
        <f t="shared" si="0"/>
        <v>35765</v>
      </c>
      <c r="G25" s="39">
        <f t="shared" ref="G25:I25" si="2">G8</f>
        <v>56148</v>
      </c>
      <c r="H25" s="39">
        <f t="shared" si="2"/>
        <v>110038</v>
      </c>
      <c r="I25" s="39">
        <f t="shared" si="2"/>
        <v>139147</v>
      </c>
      <c r="J25" s="42">
        <f t="shared" ref="J25:J29" si="3">SUM(J8:M8)</f>
        <v>79304</v>
      </c>
      <c r="K25" s="26"/>
      <c r="L25" s="26"/>
      <c r="M25" s="26"/>
      <c r="X25" s="61"/>
      <c r="Y25" s="61"/>
      <c r="Z25" s="61"/>
    </row>
    <row r="26" spans="1:26" s="27" customFormat="1">
      <c r="A26" s="65"/>
      <c r="B26" s="65"/>
      <c r="D26" s="26" t="s">
        <v>13</v>
      </c>
      <c r="E26" s="39">
        <f t="shared" si="0"/>
        <v>6264</v>
      </c>
      <c r="F26" s="39">
        <f t="shared" si="0"/>
        <v>2039</v>
      </c>
      <c r="G26" s="39">
        <f t="shared" ref="G26:I26" si="4">G9</f>
        <v>3455</v>
      </c>
      <c r="H26" s="39">
        <f t="shared" si="4"/>
        <v>7471</v>
      </c>
      <c r="I26" s="39">
        <f t="shared" si="4"/>
        <v>10310</v>
      </c>
      <c r="J26" s="42">
        <f t="shared" si="3"/>
        <v>5745</v>
      </c>
      <c r="K26" s="26"/>
      <c r="L26" s="26"/>
      <c r="M26" s="26"/>
    </row>
    <row r="27" spans="1:26" s="27" customFormat="1">
      <c r="A27" s="65"/>
      <c r="B27" s="65"/>
      <c r="D27" s="26" t="s">
        <v>14</v>
      </c>
      <c r="E27" s="39">
        <f t="shared" si="0"/>
        <v>331122</v>
      </c>
      <c r="F27" s="39">
        <f t="shared" si="0"/>
        <v>106331</v>
      </c>
      <c r="G27" s="39">
        <f t="shared" ref="G27:I27" si="5">G10</f>
        <v>135994</v>
      </c>
      <c r="H27" s="39">
        <f t="shared" si="5"/>
        <v>271533</v>
      </c>
      <c r="I27" s="39">
        <f t="shared" si="5"/>
        <v>365373</v>
      </c>
      <c r="J27" s="42">
        <f t="shared" si="3"/>
        <v>249884</v>
      </c>
      <c r="K27" s="26"/>
      <c r="L27" s="26"/>
      <c r="M27" s="26"/>
    </row>
    <row r="28" spans="1:26" s="27" customFormat="1">
      <c r="A28" s="65"/>
      <c r="B28" s="65"/>
      <c r="D28" s="26" t="s">
        <v>59</v>
      </c>
      <c r="E28" s="39">
        <f t="shared" si="0"/>
        <v>29693</v>
      </c>
      <c r="F28" s="39">
        <f t="shared" si="0"/>
        <v>14752</v>
      </c>
      <c r="G28" s="39">
        <f t="shared" ref="G28:I28" si="6">G11</f>
        <v>31301</v>
      </c>
      <c r="H28" s="39">
        <f t="shared" si="6"/>
        <v>39799</v>
      </c>
      <c r="I28" s="39">
        <f t="shared" si="6"/>
        <v>50128</v>
      </c>
      <c r="J28" s="42">
        <f t="shared" si="3"/>
        <v>20402</v>
      </c>
      <c r="K28" s="26"/>
      <c r="L28" s="26"/>
      <c r="M28" s="26"/>
    </row>
    <row r="29" spans="1:26" s="27" customFormat="1">
      <c r="A29" s="65"/>
      <c r="B29" s="65"/>
      <c r="D29" s="26" t="s">
        <v>60</v>
      </c>
      <c r="E29" s="39">
        <f t="shared" si="0"/>
        <v>999121</v>
      </c>
      <c r="F29" s="39">
        <f t="shared" si="0"/>
        <v>402704</v>
      </c>
      <c r="G29" s="39">
        <f t="shared" ref="G29:I29" si="7">G12</f>
        <v>638098</v>
      </c>
      <c r="H29" s="39">
        <f t="shared" si="7"/>
        <v>638465</v>
      </c>
      <c r="I29" s="39">
        <f t="shared" si="7"/>
        <v>558654</v>
      </c>
      <c r="J29" s="42">
        <f t="shared" si="3"/>
        <v>310419</v>
      </c>
      <c r="K29" s="26"/>
      <c r="L29" s="26"/>
      <c r="M29" s="26"/>
    </row>
    <row r="30" spans="1:26" s="27" customFormat="1">
      <c r="A30" s="65"/>
      <c r="B30" s="65"/>
      <c r="D30" s="26"/>
      <c r="E30" s="26"/>
      <c r="F30" s="26"/>
      <c r="G30" s="26"/>
      <c r="H30" s="26"/>
      <c r="I30" s="26"/>
      <c r="J30" s="26"/>
      <c r="K30" s="26"/>
      <c r="L30" s="26"/>
      <c r="M30" s="26"/>
    </row>
    <row r="31" spans="1:26" s="27" customFormat="1">
      <c r="A31" s="65"/>
      <c r="B31" s="65"/>
    </row>
    <row r="32" spans="1:26" s="27" customFormat="1">
      <c r="A32" s="65"/>
      <c r="B32" s="65"/>
      <c r="H32" s="65"/>
      <c r="I32" s="65"/>
      <c r="J32" s="65"/>
      <c r="K32" s="65"/>
      <c r="L32" s="65"/>
      <c r="M32" s="65"/>
      <c r="N32" s="65"/>
    </row>
    <row r="33" spans="1:29" s="27" customFormat="1">
      <c r="A33" s="65"/>
      <c r="B33" s="65"/>
      <c r="H33" s="65"/>
      <c r="I33" s="65"/>
      <c r="J33" s="65"/>
      <c r="K33" s="65"/>
      <c r="L33" s="65"/>
      <c r="M33" s="65"/>
      <c r="N33" s="65"/>
    </row>
    <row r="34" spans="1:29" s="27" customFormat="1">
      <c r="A34" s="65"/>
      <c r="B34" s="65"/>
      <c r="H34" s="65"/>
      <c r="I34" s="65"/>
      <c r="J34" s="65"/>
      <c r="K34" s="65"/>
      <c r="L34" s="65"/>
      <c r="M34" s="65"/>
      <c r="N34" s="65"/>
    </row>
    <row r="35" spans="1:29" s="27" customFormat="1">
      <c r="A35" s="65"/>
      <c r="B35" s="65"/>
      <c r="H35" s="65"/>
      <c r="I35" s="65"/>
      <c r="J35" s="65"/>
      <c r="K35" s="65"/>
      <c r="L35" s="65"/>
      <c r="M35" s="65"/>
      <c r="N35" s="65"/>
    </row>
    <row r="36" spans="1:29" s="26" customFormat="1">
      <c r="A36" s="39"/>
      <c r="B36" s="39"/>
      <c r="C36" s="27"/>
      <c r="D36" s="27"/>
      <c r="E36" s="27"/>
      <c r="F36" s="27"/>
      <c r="G36" s="27"/>
      <c r="H36" s="65"/>
      <c r="I36" s="65"/>
      <c r="J36" s="65"/>
      <c r="K36" s="65"/>
      <c r="L36" s="65"/>
      <c r="M36" s="65"/>
      <c r="N36" s="65"/>
      <c r="O36" s="27"/>
      <c r="P36" s="27"/>
      <c r="Q36" s="27"/>
      <c r="R36" s="27"/>
      <c r="S36" s="27"/>
      <c r="T36" s="27"/>
      <c r="U36" s="27"/>
      <c r="V36" s="27"/>
      <c r="W36" s="27"/>
    </row>
    <row r="37" spans="1:29" s="27" customFormat="1">
      <c r="H37" s="65"/>
      <c r="I37" s="65"/>
      <c r="J37" s="65"/>
      <c r="K37" s="65"/>
      <c r="L37" s="65"/>
      <c r="M37" s="65"/>
      <c r="N37" s="65"/>
    </row>
    <row r="38" spans="1:29"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</row>
    <row r="39" spans="1:29"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</row>
    <row r="40" spans="1:29">
      <c r="C40" s="26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</row>
    <row r="41" spans="1:29">
      <c r="C41" s="26"/>
      <c r="D41" s="26"/>
      <c r="E41" s="26"/>
      <c r="F41" s="26"/>
      <c r="G41" s="26"/>
      <c r="H41" s="26"/>
      <c r="I41" s="26"/>
    </row>
    <row r="47" spans="1:29">
      <c r="Q47" s="38"/>
      <c r="U47" s="38"/>
      <c r="Y47" s="38"/>
      <c r="AC47" s="38"/>
    </row>
    <row r="48" spans="1:29">
      <c r="Q48" s="38"/>
      <c r="U48" s="38"/>
      <c r="Y48" s="38"/>
      <c r="AC48" s="38"/>
    </row>
    <row r="49" spans="17:29">
      <c r="Q49" s="38"/>
      <c r="U49" s="38"/>
      <c r="Y49" s="38"/>
      <c r="AC49" s="38"/>
    </row>
  </sheetData>
  <sheetProtection algorithmName="SHA-512" hashValue="eUqc4iFmUzFVeXqdIpq9M2treLHMn1G2B7xDWQ5Qcp9kLL6/EsLhL89kzQrM8QN9HKKO78AWLH8YMqmBFJlUmA==" saltValue="oMYgxg/zmeeoBjH37BaX/w==" spinCount="100000" sheet="1" objects="1" scenarios="1" formatCells="0" formatColumns="0" formatRows="0" insertColumns="0" insertRows="0" insertHyperlinks="0" deleteColumns="0" deleteRows="0" sort="0" autoFilter="0" pivotTables="0"/>
  <mergeCells count="8">
    <mergeCell ref="J5:M5"/>
    <mergeCell ref="I5:I6"/>
    <mergeCell ref="C7:C12"/>
    <mergeCell ref="C13:C18"/>
    <mergeCell ref="E5:E6"/>
    <mergeCell ref="G5:G6"/>
    <mergeCell ref="H5:H6"/>
    <mergeCell ref="F5:F6"/>
  </mergeCells>
  <phoneticPr fontId="53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ignoredErrors>
    <ignoredError sqref="J24:J29" formulaRang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H49"/>
  <sheetViews>
    <sheetView showGridLines="0" zoomScale="85" zoomScaleNormal="85" workbookViewId="0">
      <selection activeCell="N26" sqref="N26"/>
    </sheetView>
  </sheetViews>
  <sheetFormatPr defaultColWidth="9.109375" defaultRowHeight="14.4"/>
  <cols>
    <col min="1" max="1" width="9.109375" style="8"/>
    <col min="2" max="2" width="6.33203125" style="8" customWidth="1"/>
    <col min="3" max="3" width="13.44140625" style="8" bestFit="1" customWidth="1"/>
    <col min="4" max="4" width="14.109375" style="8" bestFit="1" customWidth="1"/>
    <col min="5" max="5" width="12.6640625" style="8" bestFit="1" customWidth="1"/>
    <col min="6" max="6" width="12.6640625" style="8" customWidth="1"/>
    <col min="7" max="10" width="12.6640625" style="8" bestFit="1" customWidth="1"/>
    <col min="11" max="11" width="12.109375" style="8" bestFit="1" customWidth="1"/>
    <col min="12" max="12" width="13.44140625" style="8" bestFit="1" customWidth="1"/>
    <col min="13" max="13" width="12.6640625" style="8" bestFit="1" customWidth="1"/>
    <col min="14" max="14" width="12.44140625" style="8" bestFit="1" customWidth="1"/>
    <col min="15" max="15" width="13.44140625" style="8" customWidth="1"/>
    <col min="16" max="16" width="14.109375" style="8" customWidth="1"/>
    <col min="17" max="17" width="13.5546875" style="8" customWidth="1"/>
    <col min="18" max="22" width="14.109375" style="8" customWidth="1"/>
    <col min="23" max="23" width="12.5546875" style="8" customWidth="1"/>
    <col min="24" max="24" width="11.33203125" style="8" customWidth="1"/>
    <col min="25" max="25" width="12.109375" style="8" bestFit="1" customWidth="1"/>
    <col min="26" max="28" width="11.33203125" style="8" customWidth="1"/>
    <col min="29" max="30" width="12.109375" style="8" bestFit="1" customWidth="1"/>
    <col min="31" max="31" width="12.109375" style="8" customWidth="1"/>
    <col min="32" max="32" width="12.109375" style="8" bestFit="1" customWidth="1"/>
    <col min="33" max="33" width="13.109375" style="8" customWidth="1"/>
    <col min="34" max="34" width="9.109375" style="8" customWidth="1"/>
    <col min="35" max="16384" width="9.109375" style="8"/>
  </cols>
  <sheetData>
    <row r="1" spans="2:34">
      <c r="AH1" s="61"/>
    </row>
    <row r="2" spans="2:34">
      <c r="B2" s="7" t="s">
        <v>3</v>
      </c>
      <c r="AH2" s="61"/>
    </row>
    <row r="3" spans="2:34">
      <c r="W3" s="61"/>
      <c r="X3" s="61"/>
    </row>
    <row r="4" spans="2:34">
      <c r="C4" s="9" t="s">
        <v>236</v>
      </c>
      <c r="V4" s="61"/>
      <c r="W4" s="61"/>
      <c r="X4" s="61"/>
      <c r="Y4"/>
      <c r="Z4"/>
    </row>
    <row r="5" spans="2:34">
      <c r="D5" s="1"/>
      <c r="E5" s="181">
        <v>2019</v>
      </c>
      <c r="F5" s="181">
        <v>2020</v>
      </c>
      <c r="G5" s="181">
        <v>2021</v>
      </c>
      <c r="H5" s="181">
        <v>2022</v>
      </c>
      <c r="I5" s="181">
        <v>2023</v>
      </c>
      <c r="J5" s="183">
        <v>2024</v>
      </c>
      <c r="K5" s="184"/>
      <c r="L5" s="184"/>
      <c r="M5" s="185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</row>
    <row r="6" spans="2:34">
      <c r="D6" s="1"/>
      <c r="E6" s="182"/>
      <c r="F6" s="182"/>
      <c r="G6" s="182"/>
      <c r="H6" s="182"/>
      <c r="I6" s="182"/>
      <c r="J6" s="136" t="s">
        <v>43</v>
      </c>
      <c r="K6" s="136" t="s">
        <v>44</v>
      </c>
      <c r="L6" s="136" t="s">
        <v>45</v>
      </c>
      <c r="M6" s="136" t="s">
        <v>46</v>
      </c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</row>
    <row r="7" spans="2:34">
      <c r="C7" s="186" t="s">
        <v>21</v>
      </c>
      <c r="D7" s="96" t="s">
        <v>11</v>
      </c>
      <c r="E7" s="90">
        <v>3310498</v>
      </c>
      <c r="F7" s="90">
        <v>1360263</v>
      </c>
      <c r="G7" s="90">
        <v>2211639</v>
      </c>
      <c r="H7" s="90">
        <v>3182141</v>
      </c>
      <c r="I7" s="90">
        <v>4261087</v>
      </c>
      <c r="J7" s="90">
        <v>1352630</v>
      </c>
      <c r="K7" s="90">
        <v>1339835</v>
      </c>
      <c r="L7" s="90"/>
      <c r="M7" s="90"/>
      <c r="N7" s="38"/>
    </row>
    <row r="8" spans="2:34">
      <c r="C8" s="186"/>
      <c r="D8" s="96" t="s">
        <v>12</v>
      </c>
      <c r="E8" s="91">
        <v>263628</v>
      </c>
      <c r="F8" s="91">
        <v>79446</v>
      </c>
      <c r="G8" s="91">
        <v>126751</v>
      </c>
      <c r="H8" s="91">
        <v>254446</v>
      </c>
      <c r="I8" s="91">
        <v>318010</v>
      </c>
      <c r="J8" s="91">
        <v>102250</v>
      </c>
      <c r="K8" s="91">
        <v>78562</v>
      </c>
      <c r="L8" s="91"/>
      <c r="M8" s="91"/>
      <c r="N8" s="39"/>
    </row>
    <row r="9" spans="2:34">
      <c r="C9" s="186"/>
      <c r="D9" s="96" t="s">
        <v>13</v>
      </c>
      <c r="E9" s="91">
        <v>11672</v>
      </c>
      <c r="F9" s="91">
        <v>3616</v>
      </c>
      <c r="G9" s="91">
        <v>6084</v>
      </c>
      <c r="H9" s="91">
        <v>12669</v>
      </c>
      <c r="I9" s="91">
        <v>19415</v>
      </c>
      <c r="J9" s="91">
        <v>5885</v>
      </c>
      <c r="K9" s="91">
        <v>4754</v>
      </c>
      <c r="L9" s="91"/>
      <c r="M9" s="91"/>
      <c r="N9" s="38"/>
    </row>
    <row r="10" spans="2:34">
      <c r="C10" s="186"/>
      <c r="D10" s="96" t="s">
        <v>14</v>
      </c>
      <c r="E10" s="91">
        <v>873796</v>
      </c>
      <c r="F10" s="91">
        <v>244178</v>
      </c>
      <c r="G10" s="91">
        <v>289298</v>
      </c>
      <c r="H10" s="91">
        <v>654866</v>
      </c>
      <c r="I10" s="91">
        <v>917733</v>
      </c>
      <c r="J10" s="91">
        <v>336361</v>
      </c>
      <c r="K10" s="91">
        <v>282602</v>
      </c>
      <c r="L10" s="91"/>
      <c r="M10" s="91"/>
      <c r="N10" s="38"/>
    </row>
    <row r="11" spans="2:34" ht="15" customHeight="1">
      <c r="C11" s="186"/>
      <c r="D11" s="96" t="s">
        <v>59</v>
      </c>
      <c r="E11" s="92">
        <v>83314</v>
      </c>
      <c r="F11" s="92">
        <v>36728</v>
      </c>
      <c r="G11" s="92">
        <v>74752</v>
      </c>
      <c r="H11" s="92">
        <v>101228</v>
      </c>
      <c r="I11" s="92">
        <v>128457</v>
      </c>
      <c r="J11" s="92">
        <v>33394</v>
      </c>
      <c r="K11" s="92">
        <v>20924</v>
      </c>
      <c r="L11" s="92"/>
      <c r="M11" s="92"/>
      <c r="N11" s="38"/>
    </row>
    <row r="12" spans="2:34" ht="15" customHeight="1">
      <c r="C12" s="186"/>
      <c r="D12" s="96" t="s">
        <v>60</v>
      </c>
      <c r="E12" s="92">
        <v>3487730</v>
      </c>
      <c r="F12" s="92">
        <v>1045509</v>
      </c>
      <c r="G12" s="92">
        <v>1821775</v>
      </c>
      <c r="H12" s="92">
        <v>2337283</v>
      </c>
      <c r="I12" s="92">
        <v>2197455</v>
      </c>
      <c r="J12" s="92">
        <v>468955</v>
      </c>
      <c r="K12" s="92">
        <v>678424</v>
      </c>
      <c r="L12" s="92"/>
      <c r="M12" s="92"/>
      <c r="N12" s="38"/>
    </row>
    <row r="13" spans="2:34" ht="15" customHeight="1">
      <c r="C13" s="186" t="s">
        <v>20</v>
      </c>
      <c r="D13" s="96" t="s">
        <v>11</v>
      </c>
      <c r="E13" s="109">
        <v>152712</v>
      </c>
      <c r="F13" s="109">
        <v>1088951</v>
      </c>
      <c r="G13" s="109">
        <v>319806</v>
      </c>
      <c r="H13" s="109">
        <v>127452</v>
      </c>
      <c r="I13" s="109">
        <v>170074</v>
      </c>
      <c r="J13" s="109">
        <v>40880</v>
      </c>
      <c r="K13" s="109">
        <v>65461</v>
      </c>
      <c r="L13" s="109"/>
      <c r="M13" s="109"/>
    </row>
    <row r="14" spans="2:34">
      <c r="C14" s="186"/>
      <c r="D14" s="96" t="s">
        <v>12</v>
      </c>
      <c r="E14" s="108">
        <v>17378</v>
      </c>
      <c r="F14" s="108">
        <v>70840</v>
      </c>
      <c r="G14" s="108">
        <v>29101</v>
      </c>
      <c r="H14" s="108">
        <v>29965</v>
      </c>
      <c r="I14" s="108">
        <v>28983</v>
      </c>
      <c r="J14" s="108">
        <v>6992</v>
      </c>
      <c r="K14" s="108">
        <v>5925</v>
      </c>
      <c r="L14" s="108"/>
      <c r="M14" s="108"/>
    </row>
    <row r="15" spans="2:34">
      <c r="C15" s="186"/>
      <c r="D15" s="96" t="s">
        <v>13</v>
      </c>
      <c r="E15" s="108">
        <v>416</v>
      </c>
      <c r="F15" s="108">
        <v>1530</v>
      </c>
      <c r="G15" s="108">
        <v>750</v>
      </c>
      <c r="H15" s="108">
        <v>601</v>
      </c>
      <c r="I15" s="108">
        <v>977</v>
      </c>
      <c r="J15" s="108">
        <v>160</v>
      </c>
      <c r="K15" s="108">
        <v>195</v>
      </c>
      <c r="L15" s="108"/>
      <c r="M15" s="108"/>
    </row>
    <row r="16" spans="2:34">
      <c r="C16" s="186"/>
      <c r="D16" s="96" t="s">
        <v>14</v>
      </c>
      <c r="E16" s="108">
        <v>55208</v>
      </c>
      <c r="F16" s="108">
        <v>208424</v>
      </c>
      <c r="G16" s="108">
        <v>52543</v>
      </c>
      <c r="H16" s="108">
        <v>40792</v>
      </c>
      <c r="I16" s="108">
        <v>42257</v>
      </c>
      <c r="J16" s="108">
        <v>7893</v>
      </c>
      <c r="K16" s="108">
        <v>13912</v>
      </c>
      <c r="L16" s="108"/>
      <c r="M16" s="108"/>
    </row>
    <row r="17" spans="2:24">
      <c r="C17" s="186"/>
      <c r="D17" s="96" t="s">
        <v>59</v>
      </c>
      <c r="E17" s="108">
        <v>2172</v>
      </c>
      <c r="F17" s="108">
        <v>16086</v>
      </c>
      <c r="G17" s="108">
        <v>10083</v>
      </c>
      <c r="H17" s="108">
        <v>4322</v>
      </c>
      <c r="I17" s="108">
        <v>2592</v>
      </c>
      <c r="J17" s="108">
        <v>763</v>
      </c>
      <c r="K17" s="108">
        <v>622</v>
      </c>
      <c r="L17" s="108"/>
      <c r="M17" s="108"/>
    </row>
    <row r="18" spans="2:24">
      <c r="C18" s="186"/>
      <c r="D18" s="96" t="s">
        <v>60</v>
      </c>
      <c r="E18" s="127">
        <v>56002</v>
      </c>
      <c r="F18" s="127">
        <v>307130</v>
      </c>
      <c r="G18" s="127">
        <v>46364</v>
      </c>
      <c r="H18" s="127">
        <v>36648</v>
      </c>
      <c r="I18" s="127">
        <v>28656</v>
      </c>
      <c r="J18" s="127">
        <v>6217</v>
      </c>
      <c r="K18" s="127">
        <v>9639</v>
      </c>
      <c r="L18" s="127"/>
      <c r="M18" s="127"/>
    </row>
    <row r="19" spans="2:24">
      <c r="B19" s="26"/>
      <c r="E19" s="38"/>
      <c r="F19" s="38"/>
      <c r="G19" s="38"/>
      <c r="H19" s="38"/>
      <c r="I19" s="38"/>
      <c r="J19" s="38"/>
      <c r="K19" s="38"/>
      <c r="L19" s="38"/>
      <c r="M19" s="38"/>
      <c r="O19" s="38"/>
      <c r="S19" s="38"/>
      <c r="W19" s="61"/>
      <c r="X19" s="61"/>
    </row>
    <row r="20" spans="2:24">
      <c r="B20" s="26"/>
      <c r="C20" s="9" t="s">
        <v>238</v>
      </c>
      <c r="T20" s="38"/>
      <c r="U20" s="38"/>
      <c r="W20" s="61"/>
      <c r="X20" s="61"/>
    </row>
    <row r="21" spans="2:24" s="27" customFormat="1"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8"/>
      <c r="O21" s="8"/>
      <c r="P21" s="8"/>
      <c r="Q21" s="8"/>
      <c r="R21" s="8"/>
      <c r="S21" s="8"/>
      <c r="T21" s="38"/>
      <c r="U21" s="38"/>
      <c r="V21" s="8"/>
      <c r="W21" s="61"/>
      <c r="X21" s="61"/>
    </row>
    <row r="22" spans="2:24" s="27" customFormat="1"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8"/>
      <c r="O22" s="8"/>
      <c r="P22" s="8"/>
      <c r="Q22" s="8"/>
      <c r="R22" s="8"/>
      <c r="S22" s="56"/>
      <c r="T22" s="8"/>
      <c r="U22" s="8"/>
      <c r="V22" s="8"/>
      <c r="W22" s="61"/>
      <c r="X22" s="61"/>
    </row>
    <row r="23" spans="2:24" s="26" customFormat="1">
      <c r="C23" s="41"/>
      <c r="D23" s="41"/>
      <c r="E23" s="41">
        <v>2019</v>
      </c>
      <c r="F23" s="41">
        <v>2020</v>
      </c>
      <c r="G23" s="41">
        <v>2021</v>
      </c>
      <c r="H23" s="41">
        <v>2022</v>
      </c>
      <c r="I23" s="41">
        <v>2023</v>
      </c>
      <c r="J23" s="41">
        <v>2024</v>
      </c>
      <c r="K23" s="41"/>
      <c r="L23" s="41"/>
      <c r="M23" s="41"/>
      <c r="N23" s="27"/>
      <c r="O23" s="27"/>
      <c r="P23" s="27"/>
      <c r="Q23" s="27"/>
      <c r="R23" s="27"/>
      <c r="S23" s="56"/>
      <c r="T23" s="27"/>
      <c r="U23" s="27"/>
      <c r="V23" s="27"/>
      <c r="W23" s="61"/>
      <c r="X23" s="62"/>
    </row>
    <row r="24" spans="2:24" s="26" customFormat="1">
      <c r="C24" s="41"/>
      <c r="D24" s="41" t="s">
        <v>11</v>
      </c>
      <c r="E24" s="43">
        <f t="shared" ref="E24:F29" si="0">E7</f>
        <v>3310498</v>
      </c>
      <c r="F24" s="43">
        <f t="shared" si="0"/>
        <v>1360263</v>
      </c>
      <c r="G24" s="43">
        <f t="shared" ref="G24:I24" si="1">G7</f>
        <v>2211639</v>
      </c>
      <c r="H24" s="43">
        <f t="shared" si="1"/>
        <v>3182141</v>
      </c>
      <c r="I24" s="43">
        <f t="shared" si="1"/>
        <v>4261087</v>
      </c>
      <c r="J24" s="43">
        <f t="shared" ref="J24:J29" si="2">SUM(J7:M7)</f>
        <v>2692465</v>
      </c>
      <c r="K24" s="41"/>
      <c r="L24" s="41"/>
      <c r="M24" s="41"/>
      <c r="N24" s="27"/>
      <c r="O24" s="27"/>
      <c r="P24" s="27"/>
      <c r="Q24" s="27"/>
      <c r="R24" s="27"/>
      <c r="S24" s="56"/>
      <c r="T24" s="27"/>
      <c r="U24" s="27"/>
      <c r="V24" s="27"/>
      <c r="W24" s="61"/>
      <c r="X24" s="62"/>
    </row>
    <row r="25" spans="2:24" s="26" customFormat="1">
      <c r="C25" s="41"/>
      <c r="D25" s="41" t="s">
        <v>12</v>
      </c>
      <c r="E25" s="43">
        <f t="shared" si="0"/>
        <v>263628</v>
      </c>
      <c r="F25" s="43">
        <f t="shared" si="0"/>
        <v>79446</v>
      </c>
      <c r="G25" s="43">
        <f t="shared" ref="G25:I25" si="3">G8</f>
        <v>126751</v>
      </c>
      <c r="H25" s="43">
        <f t="shared" si="3"/>
        <v>254446</v>
      </c>
      <c r="I25" s="43">
        <f t="shared" si="3"/>
        <v>318010</v>
      </c>
      <c r="J25" s="43">
        <f t="shared" si="2"/>
        <v>180812</v>
      </c>
      <c r="K25" s="41"/>
      <c r="L25" s="41"/>
      <c r="M25" s="41"/>
      <c r="O25" s="41"/>
      <c r="P25" s="41"/>
      <c r="Q25" s="41"/>
      <c r="R25" s="41"/>
      <c r="S25" s="41"/>
      <c r="W25" s="62"/>
    </row>
    <row r="26" spans="2:24" s="26" customFormat="1">
      <c r="C26" s="41"/>
      <c r="D26" s="41" t="s">
        <v>13</v>
      </c>
      <c r="E26" s="43">
        <f t="shared" si="0"/>
        <v>11672</v>
      </c>
      <c r="F26" s="43">
        <f t="shared" si="0"/>
        <v>3616</v>
      </c>
      <c r="G26" s="43">
        <f t="shared" ref="G26:I26" si="4">G9</f>
        <v>6084</v>
      </c>
      <c r="H26" s="43">
        <f t="shared" si="4"/>
        <v>12669</v>
      </c>
      <c r="I26" s="43">
        <f t="shared" si="4"/>
        <v>19415</v>
      </c>
      <c r="J26" s="43">
        <f t="shared" si="2"/>
        <v>10639</v>
      </c>
      <c r="K26" s="41"/>
      <c r="L26" s="41"/>
      <c r="M26" s="41"/>
      <c r="O26" s="41"/>
      <c r="P26" s="41"/>
      <c r="Q26" s="41"/>
      <c r="R26" s="41"/>
      <c r="S26" s="41"/>
      <c r="W26" s="62"/>
    </row>
    <row r="27" spans="2:24" s="26" customFormat="1">
      <c r="C27" s="41"/>
      <c r="D27" s="41" t="s">
        <v>14</v>
      </c>
      <c r="E27" s="43">
        <f t="shared" si="0"/>
        <v>873796</v>
      </c>
      <c r="F27" s="43">
        <f t="shared" si="0"/>
        <v>244178</v>
      </c>
      <c r="G27" s="43">
        <f t="shared" ref="G27:I27" si="5">G10</f>
        <v>289298</v>
      </c>
      <c r="H27" s="43">
        <f t="shared" si="5"/>
        <v>654866</v>
      </c>
      <c r="I27" s="43">
        <f t="shared" si="5"/>
        <v>917733</v>
      </c>
      <c r="J27" s="43">
        <f t="shared" si="2"/>
        <v>618963</v>
      </c>
      <c r="K27" s="41"/>
      <c r="L27" s="41"/>
      <c r="M27" s="41"/>
      <c r="O27" s="41"/>
      <c r="P27" s="41"/>
      <c r="Q27" s="41"/>
      <c r="R27" s="41"/>
      <c r="S27" s="41"/>
    </row>
    <row r="28" spans="2:24" s="26" customFormat="1">
      <c r="C28" s="41"/>
      <c r="D28" s="41" t="s">
        <v>59</v>
      </c>
      <c r="E28" s="43">
        <f t="shared" si="0"/>
        <v>83314</v>
      </c>
      <c r="F28" s="43">
        <f t="shared" si="0"/>
        <v>36728</v>
      </c>
      <c r="G28" s="43">
        <f t="shared" ref="G28:I28" si="6">G11</f>
        <v>74752</v>
      </c>
      <c r="H28" s="43">
        <f t="shared" si="6"/>
        <v>101228</v>
      </c>
      <c r="I28" s="43">
        <f t="shared" si="6"/>
        <v>128457</v>
      </c>
      <c r="J28" s="43">
        <f t="shared" si="2"/>
        <v>54318</v>
      </c>
      <c r="K28" s="41"/>
      <c r="L28" s="41"/>
      <c r="M28" s="41"/>
      <c r="N28" s="41"/>
      <c r="O28" s="41" t="s">
        <v>137</v>
      </c>
      <c r="P28" s="41"/>
      <c r="Q28" s="41"/>
      <c r="R28" s="41"/>
      <c r="S28" s="41"/>
    </row>
    <row r="29" spans="2:24" s="26" customFormat="1">
      <c r="C29" s="41"/>
      <c r="D29" s="41" t="s">
        <v>60</v>
      </c>
      <c r="E29" s="43">
        <f t="shared" si="0"/>
        <v>3487730</v>
      </c>
      <c r="F29" s="43">
        <f t="shared" si="0"/>
        <v>1045509</v>
      </c>
      <c r="G29" s="43">
        <f t="shared" ref="G29:I29" si="7">G12</f>
        <v>1821775</v>
      </c>
      <c r="H29" s="43">
        <f t="shared" si="7"/>
        <v>2337283</v>
      </c>
      <c r="I29" s="43">
        <f t="shared" si="7"/>
        <v>2197455</v>
      </c>
      <c r="J29" s="43">
        <f t="shared" si="2"/>
        <v>1147379</v>
      </c>
      <c r="K29" s="41"/>
      <c r="L29" s="41"/>
      <c r="M29" s="41"/>
      <c r="N29" s="41"/>
      <c r="O29" s="41"/>
      <c r="P29" s="41"/>
      <c r="Q29" s="41"/>
      <c r="R29" s="41"/>
      <c r="S29" s="41"/>
    </row>
    <row r="30" spans="2:24" s="26" customFormat="1"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41"/>
      <c r="O30" s="41"/>
      <c r="P30" s="41"/>
      <c r="Q30" s="41"/>
      <c r="R30" s="41"/>
      <c r="S30" s="41"/>
    </row>
    <row r="31" spans="2:24" s="26" customFormat="1">
      <c r="C31" s="56"/>
      <c r="D31" s="56"/>
      <c r="E31" s="56"/>
      <c r="F31" s="56"/>
      <c r="G31" s="56"/>
      <c r="H31" s="56"/>
      <c r="I31" s="56"/>
      <c r="J31" s="56"/>
      <c r="K31" s="152"/>
      <c r="L31" s="152"/>
      <c r="M31" s="152"/>
      <c r="N31" s="41"/>
      <c r="O31" s="41"/>
      <c r="P31" s="41"/>
      <c r="Q31" s="41"/>
      <c r="R31" s="41"/>
      <c r="S31" s="41"/>
      <c r="T31" s="26" t="s">
        <v>160</v>
      </c>
    </row>
    <row r="32" spans="2:24" s="26" customFormat="1">
      <c r="D32" s="145"/>
      <c r="E32" s="145"/>
      <c r="F32" s="145"/>
      <c r="G32" s="145"/>
      <c r="H32" s="146"/>
      <c r="I32" s="146"/>
      <c r="J32" s="146"/>
      <c r="K32" s="40"/>
      <c r="L32" s="40"/>
      <c r="M32" s="40"/>
      <c r="N32" s="43"/>
      <c r="O32" s="41"/>
      <c r="P32" s="41"/>
      <c r="Q32" s="41"/>
      <c r="R32" s="41"/>
      <c r="S32" s="41"/>
      <c r="T32" s="26">
        <v>237476</v>
      </c>
    </row>
    <row r="33" spans="3:23" s="26" customFormat="1">
      <c r="D33" s="145"/>
      <c r="E33" s="145"/>
      <c r="F33" s="145"/>
      <c r="G33" s="145"/>
      <c r="H33" s="146"/>
      <c r="I33" s="146"/>
      <c r="J33" s="146"/>
      <c r="K33" s="40"/>
      <c r="L33" s="40"/>
      <c r="M33" s="40"/>
      <c r="N33" s="43"/>
      <c r="O33" s="41"/>
      <c r="P33" s="41"/>
      <c r="Q33" s="41"/>
      <c r="R33" s="41"/>
      <c r="S33" s="41"/>
      <c r="T33" s="26">
        <v>18160</v>
      </c>
    </row>
    <row r="34" spans="3:23" s="26" customFormat="1">
      <c r="D34" s="145"/>
      <c r="E34" s="145"/>
      <c r="F34" s="145"/>
      <c r="G34" s="145"/>
      <c r="H34" s="146"/>
      <c r="I34" s="146"/>
      <c r="J34" s="146"/>
      <c r="K34" s="40"/>
      <c r="L34" s="40"/>
      <c r="M34" s="40"/>
      <c r="N34" s="43"/>
      <c r="O34" s="41"/>
      <c r="P34" s="41"/>
      <c r="Q34" s="41"/>
      <c r="R34" s="41"/>
      <c r="S34" s="41"/>
      <c r="T34" s="26">
        <v>1115</v>
      </c>
    </row>
    <row r="35" spans="3:23" s="26" customFormat="1">
      <c r="E35" s="41"/>
      <c r="F35" s="41"/>
      <c r="G35" s="41"/>
      <c r="H35" s="40"/>
      <c r="I35" s="40"/>
      <c r="J35" s="40"/>
      <c r="K35" s="40"/>
      <c r="L35" s="40"/>
      <c r="M35" s="40"/>
      <c r="N35" s="43"/>
      <c r="O35" s="41"/>
      <c r="P35" s="41"/>
      <c r="Q35" s="41"/>
      <c r="R35" s="41"/>
      <c r="S35" s="41"/>
      <c r="T35" s="26">
        <v>20202</v>
      </c>
    </row>
    <row r="36" spans="3:23" s="26" customFormat="1">
      <c r="E36" s="41"/>
      <c r="F36" s="41"/>
      <c r="G36" s="41"/>
      <c r="H36" s="40"/>
      <c r="I36" s="40"/>
      <c r="J36" s="40"/>
      <c r="K36" s="40"/>
      <c r="L36" s="40"/>
      <c r="M36" s="40"/>
      <c r="N36" s="43"/>
      <c r="O36" s="41"/>
      <c r="P36" s="41"/>
      <c r="Q36" s="41"/>
      <c r="R36" s="41"/>
      <c r="S36" s="41"/>
      <c r="T36" s="26">
        <v>11594</v>
      </c>
    </row>
    <row r="37" spans="3:23" s="27" customFormat="1">
      <c r="C37" s="26"/>
      <c r="D37" s="26"/>
      <c r="E37" s="41"/>
      <c r="F37" s="41"/>
      <c r="G37" s="41"/>
      <c r="H37" s="40"/>
      <c r="I37" s="40"/>
      <c r="J37" s="40"/>
      <c r="K37" s="40"/>
      <c r="L37" s="40"/>
      <c r="M37" s="40"/>
      <c r="N37" s="43"/>
      <c r="O37" s="41"/>
      <c r="P37" s="41"/>
      <c r="Q37" s="41"/>
      <c r="R37" s="41"/>
      <c r="S37" s="41"/>
      <c r="T37" s="26">
        <v>106807</v>
      </c>
      <c r="U37" s="26"/>
      <c r="V37" s="26"/>
      <c r="W37" s="26"/>
    </row>
    <row r="38" spans="3:23" s="27" customFormat="1">
      <c r="C38" s="26"/>
      <c r="D38" s="26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26"/>
      <c r="U38" s="26"/>
      <c r="V38" s="26"/>
      <c r="W38" s="26"/>
    </row>
    <row r="39" spans="3:23" s="27" customFormat="1"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</row>
    <row r="40" spans="3:23" s="27" customFormat="1">
      <c r="E40" s="56"/>
      <c r="F40" s="56"/>
      <c r="G40" s="56"/>
      <c r="H40" s="56"/>
      <c r="I40" s="56"/>
      <c r="J40" s="56"/>
      <c r="K40" s="56"/>
      <c r="L40" s="56"/>
      <c r="M40" s="56"/>
      <c r="N40" s="56"/>
    </row>
    <row r="41" spans="3:23" s="27" customFormat="1">
      <c r="E41" s="56"/>
      <c r="F41" s="56"/>
      <c r="G41" s="56"/>
      <c r="H41" s="56"/>
      <c r="I41" s="56"/>
      <c r="J41" s="56"/>
      <c r="K41" s="56"/>
      <c r="L41" s="56"/>
      <c r="M41" s="56"/>
      <c r="N41" s="56"/>
    </row>
    <row r="42" spans="3:23" s="27" customFormat="1">
      <c r="E42" s="56"/>
      <c r="F42" s="56"/>
      <c r="G42" s="56"/>
      <c r="H42" s="56"/>
      <c r="I42" s="56"/>
      <c r="J42" s="56"/>
      <c r="K42" s="56"/>
      <c r="L42" s="56"/>
      <c r="M42" s="56"/>
      <c r="N42" s="56"/>
    </row>
    <row r="43" spans="3:23" s="27" customFormat="1"/>
    <row r="44" spans="3:23" s="27" customFormat="1"/>
    <row r="45" spans="3:23" s="27" customFormat="1"/>
    <row r="46" spans="3:23" s="27" customFormat="1"/>
    <row r="47" spans="3:23" s="27" customFormat="1">
      <c r="G47" s="38"/>
      <c r="H47" s="8"/>
      <c r="I47" s="8"/>
      <c r="J47" s="8"/>
      <c r="K47" s="38"/>
      <c r="L47" s="8"/>
      <c r="M47" s="8"/>
      <c r="N47" s="8"/>
      <c r="O47" s="38"/>
      <c r="P47" s="8"/>
      <c r="Q47" s="8"/>
      <c r="R47" s="8"/>
      <c r="S47" s="38"/>
    </row>
    <row r="48" spans="3:23">
      <c r="C48" s="27"/>
      <c r="D48" s="27"/>
      <c r="E48" s="27"/>
      <c r="F48" s="27"/>
      <c r="G48" s="38"/>
      <c r="K48" s="38"/>
      <c r="O48" s="38"/>
      <c r="S48" s="38"/>
      <c r="T48" s="27"/>
      <c r="U48" s="27"/>
      <c r="V48" s="27"/>
      <c r="W48" s="27"/>
    </row>
    <row r="49" spans="14:33">
      <c r="N49" s="27"/>
      <c r="O49" s="27"/>
      <c r="P49" s="27"/>
      <c r="Q49" s="38"/>
      <c r="U49" s="38"/>
      <c r="Y49" s="38"/>
      <c r="AC49" s="38"/>
      <c r="AD49" s="27"/>
      <c r="AE49" s="27"/>
      <c r="AF49" s="27"/>
      <c r="AG49" s="27"/>
    </row>
  </sheetData>
  <sheetProtection algorithmName="SHA-512" hashValue="GhsurgpjS3o7Ngw4aAPCYny8XJz40RnXTxKXzRA4eWCze3GORhcguXyPII3UJHpVRFQO6/v16a777oHzsYH5+Q==" saltValue="RfUMnBjCCXl7SvdJTZCzHw==" spinCount="100000" sheet="1" objects="1" scenarios="1" formatCells="0" formatColumns="0" formatRows="0" insertColumns="0" insertRows="0" insertHyperlinks="0" deleteColumns="0" deleteRows="0" sort="0" autoFilter="0" pivotTables="0"/>
  <mergeCells count="8">
    <mergeCell ref="J5:M5"/>
    <mergeCell ref="I5:I6"/>
    <mergeCell ref="C7:C12"/>
    <mergeCell ref="C13:C18"/>
    <mergeCell ref="E5:E6"/>
    <mergeCell ref="G5:G6"/>
    <mergeCell ref="H5:H6"/>
    <mergeCell ref="F5:F6"/>
  </mergeCells>
  <phoneticPr fontId="53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09375" defaultRowHeight="14.4"/>
  <cols>
    <col min="1" max="1" width="16.109375" bestFit="1" customWidth="1"/>
    <col min="2" max="5" width="12.88671875" bestFit="1" customWidth="1"/>
    <col min="6" max="6" width="10.6640625" bestFit="1" customWidth="1"/>
    <col min="7" max="8" width="12.109375" bestFit="1" customWidth="1"/>
    <col min="9" max="11" width="10.6640625" bestFit="1" customWidth="1"/>
    <col min="12" max="12" width="12.88671875" bestFit="1" customWidth="1"/>
    <col min="13" max="14" width="10.6640625" bestFit="1" customWidth="1"/>
    <col min="21" max="23" width="12.109375" bestFit="1" customWidth="1"/>
  </cols>
  <sheetData>
    <row r="1" spans="1:9">
      <c r="B1" s="187" t="s">
        <v>183</v>
      </c>
      <c r="C1" s="187"/>
      <c r="D1" s="187"/>
      <c r="E1" s="187"/>
    </row>
    <row r="2" spans="1:9">
      <c r="B2" s="76">
        <v>2019</v>
      </c>
      <c r="C2" s="76">
        <v>2020</v>
      </c>
      <c r="D2" s="76">
        <v>2021</v>
      </c>
    </row>
    <row r="3" spans="1:9">
      <c r="A3" t="s">
        <v>184</v>
      </c>
      <c r="B3" s="73">
        <f>SUM('4. Podróżni OT'!G7:G12)</f>
        <v>4530299</v>
      </c>
      <c r="C3" s="73">
        <f>SUM('4. Podróżni OT'!H7:H12)</f>
        <v>6542633</v>
      </c>
      <c r="D3" s="73">
        <f>SUM('4. Podróżni OT'!I7:I12)</f>
        <v>7842157</v>
      </c>
    </row>
    <row r="4" spans="1:9" ht="15" customHeight="1">
      <c r="A4" t="s">
        <v>192</v>
      </c>
      <c r="B4" s="73">
        <f>SUM('4. Podróżni OT'!G13:G18)</f>
        <v>458647</v>
      </c>
      <c r="C4" s="73">
        <f>SUM('4. Podróżni OT'!H13:H18)</f>
        <v>239780</v>
      </c>
      <c r="D4" s="73">
        <f>SUM('4. Podróżni OT'!I13:I18)</f>
        <v>273539</v>
      </c>
      <c r="I4" s="71"/>
    </row>
    <row r="5" spans="1:9">
      <c r="A5" t="s">
        <v>185</v>
      </c>
      <c r="B5" s="74">
        <f t="shared" ref="B5:D5" si="0">B3-B4</f>
        <v>4071652</v>
      </c>
      <c r="C5" s="74">
        <f t="shared" si="0"/>
        <v>6302853</v>
      </c>
      <c r="D5" s="74">
        <f t="shared" si="0"/>
        <v>7568618</v>
      </c>
    </row>
    <row r="6" spans="1:9">
      <c r="A6" t="s">
        <v>193</v>
      </c>
      <c r="B6" s="72">
        <f t="shared" ref="B6:D6" si="1">B3/1000000</f>
        <v>4.5302990000000003</v>
      </c>
      <c r="C6" s="72">
        <f t="shared" si="1"/>
        <v>6.5426330000000004</v>
      </c>
      <c r="D6" s="72">
        <f t="shared" si="1"/>
        <v>7.8421570000000003</v>
      </c>
      <c r="E6" t="s">
        <v>193</v>
      </c>
    </row>
    <row r="7" spans="1:9">
      <c r="A7" t="s">
        <v>194</v>
      </c>
      <c r="B7" s="72">
        <f>B5/1000000</f>
        <v>4.0716520000000003</v>
      </c>
      <c r="C7" s="72">
        <f t="shared" ref="C7:D7" si="2">C5/1000000</f>
        <v>6.3028529999999998</v>
      </c>
      <c r="D7" s="72">
        <f t="shared" si="2"/>
        <v>7.5686179999999998</v>
      </c>
      <c r="E7" t="s">
        <v>194</v>
      </c>
    </row>
    <row r="8" spans="1:9">
      <c r="B8" s="72"/>
      <c r="C8" s="72"/>
      <c r="D8" s="72"/>
    </row>
    <row r="9" spans="1:9">
      <c r="A9" t="s">
        <v>186</v>
      </c>
      <c r="B9" s="76" t="s">
        <v>189</v>
      </c>
      <c r="C9" s="76" t="s">
        <v>188</v>
      </c>
      <c r="D9" s="76" t="s">
        <v>187</v>
      </c>
    </row>
    <row r="10" spans="1:9">
      <c r="A10" t="s">
        <v>193</v>
      </c>
      <c r="B10" s="71"/>
      <c r="C10" s="71">
        <f t="shared" ref="C10" si="3">C3/B3-1</f>
        <v>0.44419452226000966</v>
      </c>
      <c r="D10" s="71">
        <f>D3/C3-1</f>
        <v>0.19862400963037352</v>
      </c>
    </row>
    <row r="11" spans="1:9">
      <c r="A11" t="s">
        <v>194</v>
      </c>
      <c r="B11" s="71"/>
      <c r="C11" s="71">
        <f>C5/B5-1</f>
        <v>0.54798420886657317</v>
      </c>
      <c r="D11" s="71">
        <f>D5/C5-1</f>
        <v>0.20082413472121274</v>
      </c>
    </row>
    <row r="12" spans="1:9" ht="15" customHeight="1">
      <c r="D12" s="76" t="s">
        <v>191</v>
      </c>
    </row>
    <row r="13" spans="1:9">
      <c r="A13" t="s">
        <v>193</v>
      </c>
      <c r="D13" s="71">
        <f>D3/B3-1</f>
        <v>0.73104622895751481</v>
      </c>
    </row>
    <row r="14" spans="1:9">
      <c r="A14" t="s">
        <v>194</v>
      </c>
      <c r="D14" s="71">
        <f>D5/B5-1</f>
        <v>0.8588567981743036</v>
      </c>
    </row>
    <row r="15" spans="1:9">
      <c r="B15" s="187" t="s">
        <v>190</v>
      </c>
      <c r="C15" s="187"/>
      <c r="D15" s="187"/>
      <c r="E15" s="187"/>
    </row>
    <row r="16" spans="1:9">
      <c r="B16" s="76">
        <v>2019</v>
      </c>
      <c r="C16" s="76">
        <v>2020</v>
      </c>
      <c r="D16" s="76">
        <v>2021</v>
      </c>
    </row>
    <row r="17" spans="1:26">
      <c r="A17" t="s">
        <v>184</v>
      </c>
      <c r="B17" s="73">
        <f>SUM('3. Umowy OT'!E7:E12)</f>
        <v>2713074</v>
      </c>
      <c r="C17" s="73">
        <f>SUM('3. Umowy OT'!G7:H12)</f>
        <v>3979830</v>
      </c>
      <c r="D17" s="73">
        <f>SUM('3. Umowy OT'!I7:I12)</f>
        <v>2714647</v>
      </c>
    </row>
    <row r="18" spans="1:26">
      <c r="A18" t="s">
        <v>192</v>
      </c>
      <c r="B18" s="73">
        <f>SUM('3. Umowy OT'!E13:E18)</f>
        <v>115860</v>
      </c>
      <c r="C18" s="73">
        <f>SUM('3. Umowy OT'!G13:H18)</f>
        <v>289214</v>
      </c>
      <c r="D18" s="73">
        <f>SUM('3. Umowy OT'!I13:I18)</f>
        <v>120310</v>
      </c>
    </row>
    <row r="19" spans="1:26">
      <c r="A19" t="s">
        <v>185</v>
      </c>
      <c r="B19" s="74">
        <f t="shared" ref="B19" si="4">B17-B18</f>
        <v>2597214</v>
      </c>
      <c r="C19" s="74">
        <f t="shared" ref="C19" si="5">C17-C18</f>
        <v>3690616</v>
      </c>
      <c r="D19" s="74">
        <f t="shared" ref="D19" si="6">D17-D18</f>
        <v>2594337</v>
      </c>
    </row>
    <row r="20" spans="1:26">
      <c r="A20" t="s">
        <v>193</v>
      </c>
      <c r="B20" s="72">
        <f t="shared" ref="B20:D20" si="7">B17/1000000</f>
        <v>2.7130740000000002</v>
      </c>
      <c r="C20" s="72">
        <f t="shared" si="7"/>
        <v>3.9798300000000002</v>
      </c>
      <c r="D20" s="72">
        <f t="shared" si="7"/>
        <v>2.7146469999999998</v>
      </c>
    </row>
    <row r="21" spans="1:26">
      <c r="A21" t="s">
        <v>194</v>
      </c>
      <c r="B21" s="72">
        <f>B19/1000000</f>
        <v>2.5972140000000001</v>
      </c>
      <c r="C21" s="72">
        <f t="shared" ref="C21:D21" si="8">C19/1000000</f>
        <v>3.6906159999999999</v>
      </c>
      <c r="D21" s="72">
        <f t="shared" si="8"/>
        <v>2.5943369999999999</v>
      </c>
    </row>
    <row r="22" spans="1:26">
      <c r="B22" s="72"/>
      <c r="C22" s="72"/>
      <c r="D22" s="72"/>
    </row>
    <row r="23" spans="1:26">
      <c r="A23" t="s">
        <v>186</v>
      </c>
      <c r="B23" s="76" t="s">
        <v>189</v>
      </c>
      <c r="C23" s="76" t="s">
        <v>188</v>
      </c>
      <c r="D23" s="76" t="s">
        <v>187</v>
      </c>
    </row>
    <row r="24" spans="1:26">
      <c r="A24" t="s">
        <v>193</v>
      </c>
      <c r="B24" s="71"/>
      <c r="C24" s="71">
        <f t="shared" ref="C24" si="9">C17/B17-1</f>
        <v>0.46690801651558345</v>
      </c>
      <c r="D24" s="71">
        <f>D17/C17-1</f>
        <v>-0.31789875446941196</v>
      </c>
      <c r="E24" s="71"/>
    </row>
    <row r="25" spans="1:26">
      <c r="A25" t="s">
        <v>194</v>
      </c>
      <c r="B25" s="71"/>
      <c r="C25" s="71">
        <f>C19/B19-1</f>
        <v>0.4209903381084501</v>
      </c>
      <c r="D25" s="71">
        <f>D19/C19-1</f>
        <v>-0.29704499194714373</v>
      </c>
      <c r="E25" s="71"/>
    </row>
    <row r="26" spans="1:26">
      <c r="D26" s="76" t="s">
        <v>191</v>
      </c>
      <c r="E26" s="71"/>
    </row>
    <row r="27" spans="1:26">
      <c r="A27" t="s">
        <v>193</v>
      </c>
      <c r="D27" s="71">
        <f>D17/B17-1</f>
        <v>5.7978514408385529E-4</v>
      </c>
      <c r="E27" s="71"/>
    </row>
    <row r="28" spans="1:26">
      <c r="A28" t="s">
        <v>194</v>
      </c>
      <c r="D28" s="71">
        <f>D19/B19-1</f>
        <v>-1.1077254319435959E-3</v>
      </c>
      <c r="E28" s="75"/>
    </row>
    <row r="29" spans="1:26">
      <c r="D29" t="s">
        <v>184</v>
      </c>
      <c r="T29" s="187" t="s">
        <v>183</v>
      </c>
      <c r="U29" s="187"/>
      <c r="V29" s="187"/>
      <c r="W29" s="187"/>
    </row>
    <row r="30" spans="1:26" ht="1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6">
        <v>2018</v>
      </c>
      <c r="U30" s="76">
        <v>2019</v>
      </c>
      <c r="V30" s="76">
        <v>2020</v>
      </c>
      <c r="W30" s="76">
        <v>2021</v>
      </c>
      <c r="X30" s="76">
        <v>2019</v>
      </c>
      <c r="Y30" s="76">
        <v>2020</v>
      </c>
      <c r="Z30" s="76">
        <v>2021</v>
      </c>
    </row>
    <row r="31" spans="1:26">
      <c r="B31" s="188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6">
        <f>SUM(F31:I31)-SUM(F37:I37)</f>
        <v>3157688</v>
      </c>
      <c r="V31" s="66">
        <f>SUM(J31:M31)-SUM(J37:M37)</f>
        <v>271283</v>
      </c>
      <c r="W31" s="66">
        <f>SUM(N31:Q31)-SUM(N37:Q37)</f>
        <v>1890023</v>
      </c>
      <c r="X31" s="79">
        <f>U31/$U$37</f>
        <v>0.4099973940909617</v>
      </c>
      <c r="Y31" s="79">
        <f>V31/$V$37</f>
        <v>0.25264205836555581</v>
      </c>
      <c r="Z31" s="79">
        <f t="shared" ref="Z31:Z36" si="10">W31/$W$37</f>
        <v>0.47921840176269087</v>
      </c>
    </row>
    <row r="32" spans="1:26">
      <c r="B32" s="188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6">
        <f t="shared" ref="U32:U36" si="11">SUM(F32:I32)-SUM(F38:I38)</f>
        <v>244322</v>
      </c>
      <c r="V32" s="66">
        <f t="shared" ref="V32:V36" si="12">SUM(J32:M32)-SUM(J38:M38)</f>
        <v>10412</v>
      </c>
      <c r="W32" s="66">
        <f t="shared" ref="W32:W36" si="13">SUM(N32:Q32)-SUM(N38:Q38)</f>
        <v>96377</v>
      </c>
      <c r="X32" s="79">
        <f t="shared" ref="X32:X36" si="14">U32/$U$37</f>
        <v>3.1723014851084697E-2</v>
      </c>
      <c r="Y32" s="79">
        <f t="shared" ref="Y32:Y36" si="15">V32/$V$37</f>
        <v>9.6965497716486743E-3</v>
      </c>
      <c r="Z32" s="79">
        <f t="shared" si="10"/>
        <v>2.443654490272492E-2</v>
      </c>
    </row>
    <row r="33" spans="2:26">
      <c r="B33" s="188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6">
        <f t="shared" si="11"/>
        <v>11088</v>
      </c>
      <c r="V33" s="66">
        <f t="shared" si="12"/>
        <v>1958</v>
      </c>
      <c r="W33" s="66">
        <f t="shared" si="13"/>
        <v>4903</v>
      </c>
      <c r="X33" s="79">
        <f t="shared" si="14"/>
        <v>1.439677100993063E-3</v>
      </c>
      <c r="Y33" s="79">
        <f t="shared" si="15"/>
        <v>1.8234579766507975E-3</v>
      </c>
      <c r="Z33" s="79">
        <f t="shared" si="10"/>
        <v>1.2431636143276951E-3</v>
      </c>
    </row>
    <row r="34" spans="2:26">
      <c r="B34" s="188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6">
        <f t="shared" si="11"/>
        <v>815027</v>
      </c>
      <c r="V34" s="66">
        <f t="shared" si="12"/>
        <v>42583</v>
      </c>
      <c r="W34" s="66">
        <f t="shared" si="13"/>
        <v>229084</v>
      </c>
      <c r="X34" s="79">
        <f t="shared" si="14"/>
        <v>0.10582392754248496</v>
      </c>
      <c r="Y34" s="79">
        <f t="shared" si="15"/>
        <v>3.9656951491175131E-2</v>
      </c>
      <c r="Z34" s="79">
        <f t="shared" si="10"/>
        <v>5.8084620319120074E-2</v>
      </c>
    </row>
    <row r="35" spans="2:26">
      <c r="B35" s="188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6">
        <f t="shared" si="11"/>
        <v>78066</v>
      </c>
      <c r="V35" s="66">
        <f t="shared" si="12"/>
        <v>19622</v>
      </c>
      <c r="W35" s="66">
        <f t="shared" si="13"/>
        <v>59077</v>
      </c>
      <c r="X35" s="79">
        <f t="shared" si="14"/>
        <v>1.013616816072551E-2</v>
      </c>
      <c r="Y35" s="79">
        <f t="shared" si="15"/>
        <v>1.827369377826453E-2</v>
      </c>
      <c r="Z35" s="79">
        <f t="shared" si="10"/>
        <v>1.4979069313407556E-2</v>
      </c>
    </row>
    <row r="36" spans="2:26">
      <c r="B36" s="188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6">
        <f t="shared" si="11"/>
        <v>3395536</v>
      </c>
      <c r="V36" s="66">
        <f t="shared" si="12"/>
        <v>727926</v>
      </c>
      <c r="W36" s="66">
        <f t="shared" si="13"/>
        <v>1664506</v>
      </c>
      <c r="X36" s="79">
        <f t="shared" si="14"/>
        <v>0.44087981825375011</v>
      </c>
      <c r="Y36" s="79">
        <f t="shared" si="15"/>
        <v>0.67790728861670502</v>
      </c>
      <c r="Z36" s="79">
        <f t="shared" si="10"/>
        <v>0.42203820008772885</v>
      </c>
    </row>
    <row r="37" spans="2:26">
      <c r="B37" s="188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6">
        <f>SUM(U31:U36)</f>
        <v>7701727</v>
      </c>
      <c r="V37" s="66">
        <f t="shared" ref="V37:W37" si="16">SUM(V31:V36)</f>
        <v>1073784</v>
      </c>
      <c r="W37" s="66">
        <f t="shared" si="16"/>
        <v>3943970</v>
      </c>
    </row>
    <row r="38" spans="2:26">
      <c r="B38" s="188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88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88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88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" thickBot="1">
      <c r="B42" s="188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87" t="s">
        <v>183</v>
      </c>
      <c r="U42" s="187"/>
      <c r="V42" s="187"/>
      <c r="W42" s="187"/>
    </row>
    <row r="43" spans="2:26">
      <c r="T43" s="76">
        <v>2018</v>
      </c>
      <c r="U43" s="76">
        <v>2019</v>
      </c>
      <c r="V43" s="76">
        <v>2020</v>
      </c>
      <c r="W43" s="76">
        <v>2021</v>
      </c>
      <c r="X43" s="76">
        <v>2019</v>
      </c>
      <c r="Y43" s="76">
        <v>2020</v>
      </c>
      <c r="Z43" s="76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8">
        <f>U31/1000000</f>
        <v>3.1576879999999998</v>
      </c>
      <c r="V44" s="68">
        <f t="shared" ref="V44:W44" si="18">V31/1000000</f>
        <v>0.271283</v>
      </c>
      <c r="W44" s="78">
        <f t="shared" si="18"/>
        <v>1.890023</v>
      </c>
      <c r="X44" s="79">
        <f>U44/$U$50</f>
        <v>0.4099973940909617</v>
      </c>
      <c r="Y44" s="79">
        <f>V44/$V$50</f>
        <v>0.25264205836555587</v>
      </c>
      <c r="Z44" s="79">
        <f>W44/$W$50</f>
        <v>0.47921840176269087</v>
      </c>
    </row>
    <row r="45" spans="2:26">
      <c r="S45" s="10" t="s">
        <v>12</v>
      </c>
      <c r="U45" s="68">
        <f t="shared" ref="U45:W45" si="19">U32/1000000</f>
        <v>0.24432200000000001</v>
      </c>
      <c r="V45" s="68">
        <f t="shared" si="19"/>
        <v>1.0411999999999999E-2</v>
      </c>
      <c r="W45" s="68">
        <f t="shared" si="19"/>
        <v>9.6377000000000004E-2</v>
      </c>
      <c r="X45" s="79">
        <f t="shared" ref="X45:X49" si="20">U45/$U$50</f>
        <v>3.1723014851084703E-2</v>
      </c>
      <c r="Y45" s="79">
        <f t="shared" ref="Y45:Y49" si="21">V45/$V$50</f>
        <v>9.6965497716486743E-3</v>
      </c>
      <c r="Z45" s="79">
        <f t="shared" ref="Z45:Z49" si="22">W45/$W$50</f>
        <v>2.443654490272492E-2</v>
      </c>
    </row>
    <row r="46" spans="2:26">
      <c r="S46" s="10" t="s">
        <v>13</v>
      </c>
      <c r="U46" s="68">
        <f t="shared" ref="U46:W46" si="23">U33/1000000</f>
        <v>1.1088000000000001E-2</v>
      </c>
      <c r="V46" s="68">
        <f t="shared" si="23"/>
        <v>1.9580000000000001E-3</v>
      </c>
      <c r="W46" s="68">
        <f t="shared" si="23"/>
        <v>4.9030000000000002E-3</v>
      </c>
      <c r="X46" s="79">
        <f t="shared" si="20"/>
        <v>1.4396771009930632E-3</v>
      </c>
      <c r="Y46" s="79">
        <f t="shared" si="21"/>
        <v>1.8234579766507979E-3</v>
      </c>
      <c r="Z46" s="79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8">
        <f t="shared" ref="U47:W47" si="24">U34/1000000</f>
        <v>0.81502699999999995</v>
      </c>
      <c r="V47" s="68">
        <f t="shared" si="24"/>
        <v>4.2583000000000003E-2</v>
      </c>
      <c r="W47" s="68">
        <f t="shared" si="24"/>
        <v>0.22908400000000001</v>
      </c>
      <c r="X47" s="79">
        <f t="shared" si="20"/>
        <v>0.10582392754248496</v>
      </c>
      <c r="Y47" s="79">
        <f t="shared" si="21"/>
        <v>3.9656951491175145E-2</v>
      </c>
      <c r="Z47" s="79">
        <f t="shared" si="22"/>
        <v>5.8084620319120074E-2</v>
      </c>
    </row>
    <row r="48" spans="2:26" ht="15" thickBot="1">
      <c r="C48" s="19"/>
      <c r="S48" s="10" t="s">
        <v>59</v>
      </c>
      <c r="U48" s="68">
        <f t="shared" ref="U48:W48" si="25">U35/1000000</f>
        <v>7.8065999999999997E-2</v>
      </c>
      <c r="V48" s="68">
        <f t="shared" si="25"/>
        <v>1.9622000000000001E-2</v>
      </c>
      <c r="W48" s="68">
        <f t="shared" si="25"/>
        <v>5.9076999999999998E-2</v>
      </c>
      <c r="X48" s="79">
        <f t="shared" si="20"/>
        <v>1.013616816072551E-2</v>
      </c>
      <c r="Y48" s="79">
        <f t="shared" si="21"/>
        <v>1.8273693778264533E-2</v>
      </c>
      <c r="Z48" s="79">
        <f t="shared" si="22"/>
        <v>1.4979069313407554E-2</v>
      </c>
    </row>
    <row r="49" spans="2:26">
      <c r="C49" s="191" t="s">
        <v>22</v>
      </c>
      <c r="D49" s="193" t="s">
        <v>23</v>
      </c>
      <c r="E49" s="193" t="s">
        <v>24</v>
      </c>
      <c r="F49" s="193" t="s">
        <v>25</v>
      </c>
      <c r="G49" s="193" t="s">
        <v>26</v>
      </c>
      <c r="H49" s="193" t="s">
        <v>27</v>
      </c>
      <c r="I49" s="193" t="s">
        <v>28</v>
      </c>
      <c r="J49" s="193" t="s">
        <v>29</v>
      </c>
      <c r="K49" s="193" t="s">
        <v>30</v>
      </c>
      <c r="L49" s="193" t="s">
        <v>31</v>
      </c>
      <c r="M49" s="193" t="s">
        <v>32</v>
      </c>
      <c r="N49" s="189" t="s">
        <v>33</v>
      </c>
      <c r="S49" s="10" t="s">
        <v>60</v>
      </c>
      <c r="U49" s="78">
        <f t="shared" ref="U49:W49" si="26">U36/1000000</f>
        <v>3.3955359999999999</v>
      </c>
      <c r="V49" s="78">
        <f t="shared" si="26"/>
        <v>0.72792599999999996</v>
      </c>
      <c r="W49" s="68">
        <f t="shared" si="26"/>
        <v>1.664506</v>
      </c>
      <c r="X49" s="79">
        <f t="shared" si="20"/>
        <v>0.44087981825375011</v>
      </c>
      <c r="Y49" s="79">
        <f t="shared" si="21"/>
        <v>0.67790728861670513</v>
      </c>
      <c r="Z49" s="79">
        <f t="shared" si="22"/>
        <v>0.42203820008772885</v>
      </c>
    </row>
    <row r="50" spans="2:26" ht="15" thickBot="1">
      <c r="C50" s="192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0"/>
      <c r="U50" s="77">
        <f>SUM(U44:U49)</f>
        <v>7.7017269999999991</v>
      </c>
      <c r="V50" s="77">
        <f t="shared" ref="V50" si="27">SUM(V44:V49)</f>
        <v>1.0737839999999998</v>
      </c>
      <c r="W50" s="77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87"/>
      <c r="U52" s="187"/>
      <c r="V52" s="187"/>
      <c r="W52" s="187"/>
    </row>
    <row r="53" spans="2:26">
      <c r="B53" s="44">
        <v>2019</v>
      </c>
      <c r="C53" s="45">
        <v>229442</v>
      </c>
      <c r="D53" s="46">
        <v>206834</v>
      </c>
      <c r="E53" s="47">
        <v>226253</v>
      </c>
      <c r="F53" s="48">
        <v>199836</v>
      </c>
      <c r="G53" s="20">
        <v>275576</v>
      </c>
      <c r="H53" s="48">
        <v>253999</v>
      </c>
      <c r="I53" s="49">
        <v>301966</v>
      </c>
      <c r="J53" s="50">
        <v>253965</v>
      </c>
      <c r="K53" s="49">
        <v>241776</v>
      </c>
      <c r="L53" s="50">
        <v>193841</v>
      </c>
      <c r="M53" s="49">
        <v>173384</v>
      </c>
      <c r="N53" s="51">
        <v>159331</v>
      </c>
      <c r="T53" s="76"/>
      <c r="U53" s="76"/>
      <c r="V53" s="76"/>
      <c r="W53" s="76"/>
    </row>
    <row r="54" spans="2:26">
      <c r="B54" s="44">
        <v>2020</v>
      </c>
      <c r="C54" s="49">
        <v>250679</v>
      </c>
      <c r="D54" s="50">
        <v>185927</v>
      </c>
      <c r="E54" s="49">
        <v>50700</v>
      </c>
      <c r="F54" s="58">
        <v>9936</v>
      </c>
      <c r="G54" s="59">
        <v>33930</v>
      </c>
      <c r="H54" s="58">
        <v>94331</v>
      </c>
      <c r="I54" s="49">
        <v>144403</v>
      </c>
      <c r="J54" s="50">
        <v>110030</v>
      </c>
      <c r="K54" s="49">
        <v>88000</v>
      </c>
      <c r="L54" s="50">
        <v>36134</v>
      </c>
      <c r="M54" s="49">
        <v>23145</v>
      </c>
      <c r="N54" s="60">
        <v>35708</v>
      </c>
      <c r="T54" s="76">
        <v>2018</v>
      </c>
      <c r="U54" s="76">
        <v>2019</v>
      </c>
      <c r="V54" s="76">
        <v>2020</v>
      </c>
      <c r="W54" s="76">
        <v>2021</v>
      </c>
      <c r="X54" s="76">
        <v>2019</v>
      </c>
      <c r="Y54" s="76">
        <v>2020</v>
      </c>
      <c r="Z54" s="76">
        <v>2021</v>
      </c>
    </row>
    <row r="55" spans="2:26" ht="15" thickBot="1">
      <c r="B55" s="52">
        <v>2021</v>
      </c>
      <c r="C55" s="53">
        <v>50013</v>
      </c>
      <c r="D55" s="54">
        <v>70799</v>
      </c>
      <c r="E55" s="53">
        <v>77885</v>
      </c>
      <c r="F55" s="54">
        <v>84399</v>
      </c>
      <c r="G55" s="53">
        <v>173550</v>
      </c>
      <c r="H55" s="54">
        <v>236861</v>
      </c>
      <c r="I55" s="53">
        <v>263282</v>
      </c>
      <c r="J55" s="54">
        <v>270727</v>
      </c>
      <c r="K55" s="53">
        <v>168923</v>
      </c>
      <c r="L55" s="54">
        <v>121113</v>
      </c>
      <c r="M55" s="53">
        <v>92653</v>
      </c>
      <c r="N55" s="55">
        <v>70435</v>
      </c>
      <c r="S55" s="10" t="s">
        <v>11</v>
      </c>
      <c r="U55" s="68">
        <v>3.1576879999999998</v>
      </c>
      <c r="V55" s="68">
        <v>0.271283</v>
      </c>
      <c r="W55" s="68">
        <v>1.890023</v>
      </c>
      <c r="X55" s="79">
        <f>U55/$U$50</f>
        <v>0.4099973940909617</v>
      </c>
      <c r="Y55" s="79">
        <f>V55/$V$50</f>
        <v>0.25264205836555587</v>
      </c>
      <c r="Z55" s="79">
        <f>W55/$W$50</f>
        <v>0.47921840176269087</v>
      </c>
    </row>
    <row r="56" spans="2:26">
      <c r="S56" s="10" t="s">
        <v>60</v>
      </c>
      <c r="U56" s="68">
        <v>3.3955359999999999</v>
      </c>
      <c r="V56" s="68">
        <v>0.72792599999999996</v>
      </c>
      <c r="W56" s="68">
        <v>1.664506</v>
      </c>
      <c r="X56" s="79">
        <f t="shared" ref="X56:X61" si="29">U56/$U$50</f>
        <v>0.44087981825375011</v>
      </c>
      <c r="Y56" s="79">
        <f t="shared" ref="Y56:Y61" si="30">V56/$V$50</f>
        <v>0.67790728861670513</v>
      </c>
      <c r="Z56" s="79">
        <f t="shared" ref="Z56:Z61" si="31">W56/$W$50</f>
        <v>0.42203820008772885</v>
      </c>
    </row>
    <row r="57" spans="2:26">
      <c r="S57" s="10" t="s">
        <v>14</v>
      </c>
      <c r="U57" s="68">
        <v>0.81502699999999995</v>
      </c>
      <c r="V57" s="68">
        <v>4.2583000000000003E-2</v>
      </c>
      <c r="W57" s="68">
        <v>0.22908400000000001</v>
      </c>
      <c r="X57" s="79">
        <f t="shared" si="29"/>
        <v>0.10582392754248496</v>
      </c>
      <c r="Y57" s="79">
        <f t="shared" si="30"/>
        <v>3.9656951491175145E-2</v>
      </c>
      <c r="Z57" s="79">
        <f t="shared" si="31"/>
        <v>5.8084620319120074E-2</v>
      </c>
    </row>
    <row r="58" spans="2:26">
      <c r="S58" s="10" t="s">
        <v>12</v>
      </c>
      <c r="U58" s="68">
        <v>0.24432200000000001</v>
      </c>
      <c r="V58" s="68">
        <v>1.0411999999999999E-2</v>
      </c>
      <c r="W58" s="68">
        <v>9.6377000000000004E-2</v>
      </c>
      <c r="X58" s="79">
        <f t="shared" si="29"/>
        <v>3.1723014851084703E-2</v>
      </c>
      <c r="Y58" s="79">
        <f t="shared" si="30"/>
        <v>9.6965497716486743E-3</v>
      </c>
      <c r="Z58" s="79">
        <f t="shared" si="31"/>
        <v>2.443654490272492E-2</v>
      </c>
    </row>
    <row r="59" spans="2:26">
      <c r="S59" s="10" t="s">
        <v>59</v>
      </c>
      <c r="U59" s="68">
        <v>7.8065999999999997E-2</v>
      </c>
      <c r="V59" s="68">
        <v>1.9622000000000001E-2</v>
      </c>
      <c r="W59" s="68">
        <v>5.9076999999999998E-2</v>
      </c>
      <c r="X59" s="79">
        <f t="shared" si="29"/>
        <v>1.013616816072551E-2</v>
      </c>
      <c r="Y59" s="79">
        <f t="shared" si="30"/>
        <v>1.8273693778264533E-2</v>
      </c>
      <c r="Z59" s="79">
        <f t="shared" si="31"/>
        <v>1.4979069313407554E-2</v>
      </c>
    </row>
    <row r="60" spans="2:26">
      <c r="S60" s="10" t="s">
        <v>13</v>
      </c>
      <c r="U60" s="68">
        <v>1.1088000000000001E-2</v>
      </c>
      <c r="V60" s="68">
        <v>1.9580000000000001E-3</v>
      </c>
      <c r="W60" s="68">
        <v>4.9030000000000002E-3</v>
      </c>
      <c r="X60" s="79">
        <f t="shared" si="29"/>
        <v>1.4396771009930632E-3</v>
      </c>
      <c r="Y60" s="79">
        <f t="shared" si="30"/>
        <v>1.8234579766507979E-3</v>
      </c>
      <c r="Z60" s="79">
        <f t="shared" si="31"/>
        <v>1.2431636143276951E-3</v>
      </c>
    </row>
    <row r="61" spans="2:26">
      <c r="U61" s="77">
        <f>SUM(U55:U60)</f>
        <v>7.701727</v>
      </c>
      <c r="V61" s="77">
        <f t="shared" ref="V61:W61" si="32">SUM(V55:V60)</f>
        <v>1.0737840000000001</v>
      </c>
      <c r="W61" s="77">
        <f t="shared" si="32"/>
        <v>3.9439699999999998</v>
      </c>
      <c r="X61" s="79">
        <f t="shared" si="29"/>
        <v>1.0000000000000002</v>
      </c>
      <c r="Y61" s="79">
        <f t="shared" si="30"/>
        <v>1.0000000000000002</v>
      </c>
      <c r="Z61" s="79">
        <f t="shared" si="31"/>
        <v>0.99999999999999989</v>
      </c>
    </row>
    <row r="63" spans="2:26">
      <c r="U63" s="68">
        <f>SUM(U57:U60)</f>
        <v>1.1485029999999998</v>
      </c>
      <c r="W63" s="68">
        <f>SUM(W57:W60)</f>
        <v>0.38944099999999998</v>
      </c>
    </row>
    <row r="64" spans="2:26">
      <c r="U64" s="79">
        <f>U63/U61</f>
        <v>0.14912278765528819</v>
      </c>
      <c r="W64" s="79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B1:E1"/>
    <mergeCell ref="B15:E15"/>
    <mergeCell ref="B31:B36"/>
    <mergeCell ref="B37:B42"/>
    <mergeCell ref="T29:W2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J45"/>
  <sheetViews>
    <sheetView showGridLines="0" zoomScale="85" zoomScaleNormal="85" workbookViewId="0">
      <selection activeCell="N26" sqref="N26"/>
    </sheetView>
  </sheetViews>
  <sheetFormatPr defaultColWidth="9.109375" defaultRowHeight="14.4"/>
  <cols>
    <col min="1" max="2" width="9.109375" style="8"/>
    <col min="3" max="3" width="13.44140625" style="8" customWidth="1"/>
    <col min="4" max="4" width="13.33203125" style="8" bestFit="1" customWidth="1"/>
    <col min="5" max="9" width="12.44140625" style="8" bestFit="1" customWidth="1"/>
    <col min="10" max="10" width="10.88671875" style="8" bestFit="1" customWidth="1"/>
    <col min="11" max="12" width="10.88671875" style="8" customWidth="1"/>
    <col min="13" max="13" width="10.5546875" style="8" customWidth="1"/>
    <col min="14" max="15" width="11.109375" style="8" customWidth="1"/>
    <col min="16" max="16" width="10.33203125" style="8" customWidth="1"/>
    <col min="17" max="17" width="11.33203125" style="8" customWidth="1"/>
    <col min="18" max="18" width="11" style="8" customWidth="1"/>
    <col min="19" max="19" width="12.33203125" style="8" customWidth="1"/>
    <col min="20" max="20" width="10.6640625" style="8" customWidth="1"/>
    <col min="21" max="21" width="11" style="8" customWidth="1"/>
    <col min="22" max="25" width="9.109375" style="8" customWidth="1"/>
    <col min="26" max="28" width="9.6640625" style="8" bestFit="1" customWidth="1"/>
    <col min="29" max="29" width="9.6640625" style="8" customWidth="1"/>
    <col min="30" max="31" width="9.6640625" style="8" bestFit="1" customWidth="1"/>
    <col min="32" max="16384" width="9.109375" style="8"/>
  </cols>
  <sheetData>
    <row r="1" spans="2:36">
      <c r="AD1" s="61"/>
      <c r="AE1" s="61"/>
      <c r="AG1" s="61"/>
      <c r="AH1" s="61"/>
      <c r="AJ1" s="61"/>
    </row>
    <row r="2" spans="2:36">
      <c r="B2" s="7" t="s">
        <v>3</v>
      </c>
      <c r="AC2" s="61"/>
      <c r="AD2" s="61"/>
      <c r="AE2" s="61"/>
      <c r="AF2" s="61"/>
      <c r="AG2" s="61"/>
      <c r="AI2" s="61"/>
    </row>
    <row r="3" spans="2:36">
      <c r="AD3" s="61"/>
      <c r="AE3" s="61"/>
      <c r="AF3" s="61"/>
      <c r="AG3" s="61"/>
      <c r="AH3" s="61"/>
      <c r="AJ3" s="61"/>
    </row>
    <row r="4" spans="2:36">
      <c r="C4" s="9" t="s">
        <v>229</v>
      </c>
      <c r="AD4" s="61"/>
      <c r="AE4" s="61"/>
      <c r="AF4" s="61"/>
      <c r="AG4" s="61"/>
      <c r="AH4" s="61"/>
      <c r="AJ4" s="61"/>
    </row>
    <row r="5" spans="2:36">
      <c r="D5" s="1"/>
      <c r="E5" s="181">
        <v>2019</v>
      </c>
      <c r="F5" s="181">
        <v>2020</v>
      </c>
      <c r="G5" s="181">
        <v>2021</v>
      </c>
      <c r="H5" s="181">
        <v>2022</v>
      </c>
      <c r="I5" s="181">
        <v>2023</v>
      </c>
      <c r="J5" s="183">
        <v>2024</v>
      </c>
      <c r="K5" s="184"/>
      <c r="L5" s="184"/>
      <c r="M5" s="185"/>
    </row>
    <row r="6" spans="2:36">
      <c r="D6" s="1"/>
      <c r="E6" s="182"/>
      <c r="F6" s="182"/>
      <c r="G6" s="182"/>
      <c r="H6" s="182"/>
      <c r="I6" s="182"/>
      <c r="J6" s="136" t="s">
        <v>43</v>
      </c>
      <c r="K6" s="136" t="s">
        <v>44</v>
      </c>
      <c r="L6" s="136" t="s">
        <v>45</v>
      </c>
      <c r="M6" s="136" t="s">
        <v>46</v>
      </c>
    </row>
    <row r="7" spans="2:36" ht="15" customHeight="1">
      <c r="C7" s="186" t="s">
        <v>21</v>
      </c>
      <c r="D7" s="96" t="s">
        <v>11</v>
      </c>
      <c r="E7" s="90">
        <v>4508</v>
      </c>
      <c r="F7" s="90">
        <v>1497</v>
      </c>
      <c r="G7" s="90">
        <v>1298</v>
      </c>
      <c r="H7" s="90">
        <v>2904</v>
      </c>
      <c r="I7" s="90">
        <v>3418</v>
      </c>
      <c r="J7" s="90">
        <v>554</v>
      </c>
      <c r="K7" s="90">
        <v>580</v>
      </c>
      <c r="L7" s="90"/>
      <c r="M7" s="90"/>
      <c r="N7" s="38"/>
      <c r="P7" s="99"/>
      <c r="Q7" s="99"/>
      <c r="R7" s="99"/>
      <c r="S7" s="99"/>
      <c r="T7" s="99"/>
      <c r="U7" s="99"/>
      <c r="V7" s="99"/>
      <c r="W7" s="99"/>
      <c r="X7" s="99"/>
      <c r="Y7" s="99"/>
    </row>
    <row r="8" spans="2:36">
      <c r="C8" s="186"/>
      <c r="D8" s="96" t="s">
        <v>12</v>
      </c>
      <c r="E8" s="91">
        <v>35</v>
      </c>
      <c r="F8" s="91">
        <v>5</v>
      </c>
      <c r="G8" s="91">
        <v>10</v>
      </c>
      <c r="H8" s="91">
        <v>194</v>
      </c>
      <c r="I8" s="91">
        <v>295</v>
      </c>
      <c r="J8" s="91">
        <v>22</v>
      </c>
      <c r="K8" s="91">
        <v>31</v>
      </c>
      <c r="L8" s="91"/>
      <c r="M8" s="91"/>
      <c r="N8" s="38"/>
    </row>
    <row r="9" spans="2:36">
      <c r="C9" s="186"/>
      <c r="D9" s="96" t="s">
        <v>13</v>
      </c>
      <c r="E9" s="91">
        <v>8982</v>
      </c>
      <c r="F9" s="91">
        <v>3595</v>
      </c>
      <c r="G9" s="91">
        <v>2860</v>
      </c>
      <c r="H9" s="91">
        <v>4876</v>
      </c>
      <c r="I9" s="91">
        <v>5306</v>
      </c>
      <c r="J9" s="91">
        <v>990</v>
      </c>
      <c r="K9" s="91">
        <v>996</v>
      </c>
      <c r="L9" s="91"/>
      <c r="M9" s="91"/>
      <c r="N9" s="38"/>
    </row>
    <row r="10" spans="2:36">
      <c r="C10" s="186"/>
      <c r="D10" s="96" t="s">
        <v>14</v>
      </c>
      <c r="E10" s="91">
        <v>425</v>
      </c>
      <c r="F10" s="91">
        <v>285</v>
      </c>
      <c r="G10" s="91">
        <v>235</v>
      </c>
      <c r="H10" s="91">
        <v>530</v>
      </c>
      <c r="I10" s="91">
        <v>1878</v>
      </c>
      <c r="J10" s="91">
        <v>344</v>
      </c>
      <c r="K10" s="91">
        <v>242</v>
      </c>
      <c r="L10" s="91"/>
      <c r="M10" s="91"/>
      <c r="N10" s="38"/>
    </row>
    <row r="11" spans="2:36">
      <c r="C11" s="186"/>
      <c r="D11" s="96" t="s">
        <v>59</v>
      </c>
      <c r="E11" s="92">
        <v>4350</v>
      </c>
      <c r="F11" s="92">
        <v>1795</v>
      </c>
      <c r="G11" s="92">
        <v>3154</v>
      </c>
      <c r="H11" s="92">
        <v>9158</v>
      </c>
      <c r="I11" s="92">
        <v>15597</v>
      </c>
      <c r="J11" s="92">
        <v>566</v>
      </c>
      <c r="K11" s="92">
        <v>1103</v>
      </c>
      <c r="L11" s="92"/>
      <c r="M11" s="92"/>
      <c r="N11" s="38"/>
    </row>
    <row r="12" spans="2:36" ht="15" customHeight="1">
      <c r="C12" s="186" t="s">
        <v>20</v>
      </c>
      <c r="D12" s="96" t="s">
        <v>11</v>
      </c>
      <c r="E12" s="109">
        <v>60</v>
      </c>
      <c r="F12" s="109">
        <v>231</v>
      </c>
      <c r="G12" s="109">
        <v>164</v>
      </c>
      <c r="H12" s="109">
        <v>223</v>
      </c>
      <c r="I12" s="109">
        <v>224</v>
      </c>
      <c r="J12" s="109">
        <v>69</v>
      </c>
      <c r="K12" s="109">
        <v>53</v>
      </c>
      <c r="L12" s="109"/>
      <c r="M12" s="109"/>
    </row>
    <row r="13" spans="2:36">
      <c r="C13" s="186"/>
      <c r="D13" s="96" t="s">
        <v>12</v>
      </c>
      <c r="E13" s="108">
        <v>0</v>
      </c>
      <c r="F13" s="108">
        <v>0</v>
      </c>
      <c r="G13" s="109">
        <v>0</v>
      </c>
      <c r="H13" s="109">
        <v>1</v>
      </c>
      <c r="I13" s="109">
        <v>2</v>
      </c>
      <c r="J13" s="109">
        <v>0</v>
      </c>
      <c r="K13" s="109">
        <v>0</v>
      </c>
      <c r="L13" s="109"/>
      <c r="M13" s="109"/>
    </row>
    <row r="14" spans="2:36">
      <c r="C14" s="186"/>
      <c r="D14" s="96" t="s">
        <v>13</v>
      </c>
      <c r="E14" s="108">
        <v>113</v>
      </c>
      <c r="F14" s="108">
        <v>771</v>
      </c>
      <c r="G14" s="109">
        <v>477</v>
      </c>
      <c r="H14" s="109">
        <v>363</v>
      </c>
      <c r="I14" s="109">
        <v>366</v>
      </c>
      <c r="J14" s="109">
        <v>140</v>
      </c>
      <c r="K14" s="109">
        <v>124</v>
      </c>
      <c r="L14" s="109"/>
      <c r="M14" s="109"/>
    </row>
    <row r="15" spans="2:36">
      <c r="C15" s="186"/>
      <c r="D15" s="96" t="s">
        <v>14</v>
      </c>
      <c r="E15" s="108">
        <v>1</v>
      </c>
      <c r="F15" s="108">
        <v>30</v>
      </c>
      <c r="G15" s="109">
        <v>0</v>
      </c>
      <c r="H15" s="109">
        <v>4</v>
      </c>
      <c r="I15" s="109">
        <v>7</v>
      </c>
      <c r="J15" s="109">
        <v>0</v>
      </c>
      <c r="K15" s="109">
        <v>0</v>
      </c>
      <c r="L15" s="109"/>
      <c r="M15" s="109"/>
    </row>
    <row r="16" spans="2:36">
      <c r="C16" s="186"/>
      <c r="D16" s="96" t="s">
        <v>59</v>
      </c>
      <c r="E16" s="127">
        <v>130</v>
      </c>
      <c r="F16" s="127">
        <v>272</v>
      </c>
      <c r="G16" s="127">
        <v>337</v>
      </c>
      <c r="H16" s="127">
        <v>513</v>
      </c>
      <c r="I16" s="127">
        <v>156</v>
      </c>
      <c r="J16" s="127">
        <v>51</v>
      </c>
      <c r="K16" s="127">
        <v>120</v>
      </c>
      <c r="L16" s="127"/>
      <c r="M16" s="127"/>
    </row>
    <row r="17" spans="3:34">
      <c r="E17" s="38"/>
      <c r="F17" s="38"/>
      <c r="G17" s="38"/>
      <c r="H17" s="38"/>
      <c r="I17" s="38"/>
      <c r="J17" s="38"/>
      <c r="K17" s="38"/>
      <c r="L17" s="38"/>
      <c r="M17" s="38"/>
      <c r="O17" s="38"/>
      <c r="S17" s="38"/>
      <c r="V17" s="38"/>
      <c r="W17" s="38"/>
      <c r="AA17" s="38"/>
      <c r="AB17" s="70"/>
      <c r="AC17" s="70"/>
      <c r="AD17" s="61"/>
      <c r="AE17" s="61"/>
      <c r="AF17" s="61"/>
      <c r="AG17" s="61"/>
      <c r="AH17" s="61"/>
    </row>
    <row r="18" spans="3:34">
      <c r="C18" s="9" t="s">
        <v>228</v>
      </c>
      <c r="AB18" s="57"/>
      <c r="AC18" s="57"/>
      <c r="AD18" s="61"/>
      <c r="AE18" s="61"/>
      <c r="AF18" s="61"/>
      <c r="AG18" s="61"/>
      <c r="AH18" s="61"/>
    </row>
    <row r="19" spans="3:34">
      <c r="C19" s="9"/>
      <c r="E19" s="38"/>
      <c r="F19" s="38"/>
      <c r="G19" s="38"/>
      <c r="H19" s="38"/>
      <c r="I19" s="38"/>
      <c r="J19" s="38"/>
      <c r="K19" s="38"/>
      <c r="AB19" s="57"/>
      <c r="AC19" s="57"/>
      <c r="AD19" s="61"/>
      <c r="AE19" s="61"/>
      <c r="AF19" s="61"/>
      <c r="AG19" s="61"/>
      <c r="AH19" s="61"/>
    </row>
    <row r="20" spans="3:34" s="27" customFormat="1">
      <c r="AD20" s="61"/>
      <c r="AE20" s="61"/>
      <c r="AF20" s="61"/>
      <c r="AG20" s="61"/>
      <c r="AH20" s="61"/>
    </row>
    <row r="21" spans="3:34" s="27" customFormat="1">
      <c r="AE21" s="61"/>
      <c r="AF21" s="61"/>
    </row>
    <row r="22" spans="3:34" s="26" customFormat="1">
      <c r="C22" s="159"/>
      <c r="D22" s="159"/>
      <c r="E22" s="159">
        <v>2019</v>
      </c>
      <c r="F22" s="159">
        <v>2020</v>
      </c>
      <c r="G22" s="159">
        <v>2021</v>
      </c>
      <c r="H22" s="159">
        <v>2022</v>
      </c>
      <c r="I22" s="159">
        <v>2023</v>
      </c>
      <c r="J22" s="159">
        <v>2024</v>
      </c>
      <c r="K22" s="159"/>
      <c r="L22" s="159"/>
      <c r="M22" s="159"/>
      <c r="N22" s="27"/>
    </row>
    <row r="23" spans="3:34" s="26" customFormat="1">
      <c r="C23" s="159"/>
      <c r="D23" s="159" t="s">
        <v>11</v>
      </c>
      <c r="E23" s="161">
        <f>E7</f>
        <v>4508</v>
      </c>
      <c r="F23" s="161">
        <f>F7</f>
        <v>1497</v>
      </c>
      <c r="G23" s="161">
        <f t="shared" ref="G23:I23" si="0">G7</f>
        <v>1298</v>
      </c>
      <c r="H23" s="161">
        <f t="shared" si="0"/>
        <v>2904</v>
      </c>
      <c r="I23" s="161">
        <f t="shared" si="0"/>
        <v>3418</v>
      </c>
      <c r="J23" s="161">
        <f>SUM(J7:M7)</f>
        <v>1134</v>
      </c>
      <c r="K23" s="159"/>
      <c r="L23" s="159"/>
      <c r="M23" s="159"/>
      <c r="N23" s="27"/>
    </row>
    <row r="24" spans="3:34" s="26" customFormat="1">
      <c r="C24" s="159"/>
      <c r="D24" s="159" t="s">
        <v>12</v>
      </c>
      <c r="E24" s="161">
        <f t="shared" ref="E24:I24" si="1">E8</f>
        <v>35</v>
      </c>
      <c r="F24" s="161">
        <f t="shared" ref="F24" si="2">F8</f>
        <v>5</v>
      </c>
      <c r="G24" s="161">
        <f t="shared" si="1"/>
        <v>10</v>
      </c>
      <c r="H24" s="161">
        <f t="shared" si="1"/>
        <v>194</v>
      </c>
      <c r="I24" s="161">
        <f t="shared" si="1"/>
        <v>295</v>
      </c>
      <c r="J24" s="161">
        <f>SUM(J8:M8)</f>
        <v>53</v>
      </c>
      <c r="K24" s="159"/>
      <c r="L24" s="159"/>
      <c r="M24" s="159"/>
      <c r="N24" s="27"/>
    </row>
    <row r="25" spans="3:34" s="26" customFormat="1">
      <c r="C25" s="159"/>
      <c r="D25" s="159" t="s">
        <v>13</v>
      </c>
      <c r="E25" s="161">
        <f t="shared" ref="E25:I25" si="3">E9</f>
        <v>8982</v>
      </c>
      <c r="F25" s="161">
        <f t="shared" ref="F25" si="4">F9</f>
        <v>3595</v>
      </c>
      <c r="G25" s="161">
        <f t="shared" si="3"/>
        <v>2860</v>
      </c>
      <c r="H25" s="161">
        <f t="shared" si="3"/>
        <v>4876</v>
      </c>
      <c r="I25" s="161">
        <f t="shared" si="3"/>
        <v>5306</v>
      </c>
      <c r="J25" s="161">
        <f>SUM(J9:M9)</f>
        <v>1986</v>
      </c>
      <c r="K25" s="159"/>
      <c r="L25" s="159"/>
      <c r="M25" s="159"/>
      <c r="N25" s="27"/>
    </row>
    <row r="26" spans="3:34" s="26" customFormat="1">
      <c r="C26" s="159"/>
      <c r="D26" s="159" t="s">
        <v>14</v>
      </c>
      <c r="E26" s="161">
        <f t="shared" ref="E26:I26" si="5">E10</f>
        <v>425</v>
      </c>
      <c r="F26" s="161">
        <f t="shared" ref="F26" si="6">F10</f>
        <v>285</v>
      </c>
      <c r="G26" s="161">
        <f t="shared" si="5"/>
        <v>235</v>
      </c>
      <c r="H26" s="161">
        <f t="shared" si="5"/>
        <v>530</v>
      </c>
      <c r="I26" s="161">
        <f t="shared" si="5"/>
        <v>1878</v>
      </c>
      <c r="J26" s="161">
        <f>SUM(J10:M10)</f>
        <v>586</v>
      </c>
      <c r="K26" s="159"/>
      <c r="L26" s="159"/>
      <c r="M26" s="159"/>
      <c r="N26" s="27"/>
    </row>
    <row r="27" spans="3:34" s="26" customFormat="1">
      <c r="C27" s="159"/>
      <c r="D27" s="159" t="s">
        <v>59</v>
      </c>
      <c r="E27" s="161">
        <f t="shared" ref="E27:I27" si="7">E11</f>
        <v>4350</v>
      </c>
      <c r="F27" s="161">
        <f t="shared" ref="F27" si="8">F11</f>
        <v>1795</v>
      </c>
      <c r="G27" s="161">
        <f t="shared" si="7"/>
        <v>3154</v>
      </c>
      <c r="H27" s="161">
        <f t="shared" si="7"/>
        <v>9158</v>
      </c>
      <c r="I27" s="161">
        <f t="shared" si="7"/>
        <v>15597</v>
      </c>
      <c r="J27" s="161">
        <f>SUM(J11:M11)</f>
        <v>1669</v>
      </c>
      <c r="K27" s="159"/>
      <c r="L27" s="159"/>
      <c r="M27" s="159"/>
      <c r="N27" s="27"/>
    </row>
    <row r="28" spans="3:34" s="26" customFormat="1">
      <c r="C28" s="159"/>
      <c r="D28" s="161"/>
      <c r="E28" s="161"/>
      <c r="F28" s="161"/>
      <c r="G28" s="161"/>
      <c r="H28" s="161"/>
      <c r="I28" s="161"/>
      <c r="J28" s="161"/>
      <c r="K28" s="161"/>
      <c r="L28" s="159"/>
      <c r="M28" s="159"/>
      <c r="N28" s="27"/>
      <c r="O28" s="39"/>
      <c r="P28" s="39"/>
      <c r="Q28" s="39"/>
      <c r="R28" s="39"/>
      <c r="S28" s="39"/>
      <c r="T28" s="42"/>
    </row>
    <row r="29" spans="3:34" s="26" customFormat="1">
      <c r="C29" s="160"/>
      <c r="D29" s="162"/>
      <c r="E29" s="162"/>
      <c r="F29" s="162"/>
      <c r="G29" s="162"/>
      <c r="H29" s="162"/>
      <c r="I29" s="162"/>
      <c r="J29" s="162"/>
      <c r="K29" s="162"/>
      <c r="L29" s="160"/>
      <c r="M29" s="160"/>
      <c r="N29" s="27"/>
      <c r="O29" s="39"/>
      <c r="P29" s="39"/>
      <c r="Q29" s="39"/>
      <c r="R29" s="39"/>
      <c r="S29" s="39"/>
      <c r="T29" s="42"/>
    </row>
    <row r="30" spans="3:34" s="26" customFormat="1">
      <c r="C30" s="159"/>
      <c r="D30" s="161"/>
      <c r="E30" s="161"/>
      <c r="F30" s="161"/>
      <c r="G30" s="161"/>
      <c r="H30" s="161"/>
      <c r="I30" s="161"/>
      <c r="J30" s="161"/>
      <c r="K30" s="161"/>
      <c r="L30" s="159"/>
      <c r="M30" s="159"/>
      <c r="O30" s="39"/>
      <c r="P30" s="39"/>
      <c r="Q30" s="39"/>
      <c r="R30" s="39"/>
      <c r="S30" s="39"/>
      <c r="T30" s="42"/>
    </row>
    <row r="31" spans="3:34" s="26" customFormat="1">
      <c r="C31" s="159"/>
      <c r="D31" s="161"/>
      <c r="E31" s="161"/>
      <c r="F31" s="161"/>
      <c r="G31" s="161"/>
      <c r="H31" s="161"/>
      <c r="I31" s="161"/>
      <c r="J31" s="161"/>
      <c r="K31" s="161"/>
      <c r="L31" s="159"/>
      <c r="M31" s="159"/>
      <c r="O31" s="39"/>
      <c r="P31" s="39"/>
      <c r="Q31" s="39"/>
      <c r="R31" s="39"/>
      <c r="S31" s="39"/>
      <c r="T31" s="42"/>
    </row>
    <row r="32" spans="3:34" s="26" customFormat="1">
      <c r="D32" s="39"/>
      <c r="E32" s="39"/>
      <c r="F32" s="39"/>
      <c r="G32" s="39"/>
      <c r="H32" s="39"/>
      <c r="I32" s="39"/>
      <c r="J32" s="39"/>
      <c r="K32" s="39"/>
      <c r="O32" s="39"/>
      <c r="P32" s="39"/>
      <c r="Q32" s="39"/>
      <c r="R32" s="39"/>
      <c r="S32" s="39"/>
      <c r="T32" s="42"/>
    </row>
    <row r="33" spans="5:26" s="26" customFormat="1"/>
    <row r="34" spans="5:26" s="26" customFormat="1"/>
    <row r="35" spans="5:26" s="26" customFormat="1"/>
    <row r="36" spans="5:26" s="26" customFormat="1"/>
    <row r="37" spans="5:26" s="26" customFormat="1"/>
    <row r="38" spans="5:26" s="27" customFormat="1"/>
    <row r="39" spans="5:26" s="27" customFormat="1"/>
    <row r="40" spans="5:26" s="27" customFormat="1"/>
    <row r="41" spans="5:26" s="27" customFormat="1"/>
    <row r="42" spans="5:26" s="27" customFormat="1"/>
    <row r="43" spans="5:26">
      <c r="E43" s="38"/>
      <c r="F43" s="38"/>
      <c r="J43" s="38"/>
      <c r="M43" s="38"/>
      <c r="N43" s="38"/>
      <c r="R43" s="38"/>
      <c r="U43" s="38"/>
      <c r="V43" s="38"/>
      <c r="Z43" s="38"/>
    </row>
    <row r="44" spans="5:26">
      <c r="E44" s="38"/>
      <c r="F44" s="38"/>
      <c r="J44" s="38"/>
      <c r="N44" s="38"/>
      <c r="R44" s="38"/>
      <c r="V44" s="38"/>
      <c r="Z44" s="38"/>
    </row>
    <row r="45" spans="5:26">
      <c r="E45" s="38"/>
      <c r="F45" s="38"/>
      <c r="J45" s="38"/>
      <c r="N45" s="38"/>
      <c r="R45" s="38"/>
      <c r="V45" s="38"/>
      <c r="Z45" s="38"/>
    </row>
  </sheetData>
  <sheetProtection algorithmName="SHA-512" hashValue="nhn0Mdm7htvTskd/yirCOfCL1Hvj5QGAzZHAdf5IwwwfnPTpttctuhHIjX70M39DiuIHkF33a5B+TQ1L0gVcCw==" saltValue="f5g6An5H7WtXHyw77IoDAw==" spinCount="100000" sheet="1" objects="1" scenarios="1" formatCells="0" formatColumns="0" formatRows="0" insertColumns="0" insertRows="0" insertHyperlinks="0" deleteColumns="0" deleteRows="0" sort="0" autoFilter="0" pivotTables="0"/>
  <mergeCells count="8">
    <mergeCell ref="J5:M5"/>
    <mergeCell ref="I5:I6"/>
    <mergeCell ref="C7:C11"/>
    <mergeCell ref="C12:C16"/>
    <mergeCell ref="E5:E6"/>
    <mergeCell ref="G5:G6"/>
    <mergeCell ref="H5:H6"/>
    <mergeCell ref="F5:F6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V45"/>
  <sheetViews>
    <sheetView showGridLines="0" zoomScale="85" zoomScaleNormal="85" workbookViewId="0">
      <selection activeCell="N26" sqref="N26"/>
    </sheetView>
  </sheetViews>
  <sheetFormatPr defaultColWidth="9.109375" defaultRowHeight="14.4"/>
  <cols>
    <col min="1" max="1" width="9.109375" style="8"/>
    <col min="2" max="2" width="6.33203125" style="8" customWidth="1"/>
    <col min="3" max="3" width="13.33203125" style="8" bestFit="1" customWidth="1"/>
    <col min="4" max="4" width="11.44140625" style="8" customWidth="1"/>
    <col min="5" max="6" width="10.6640625" style="8" customWidth="1"/>
    <col min="7" max="7" width="10.33203125" style="8" customWidth="1"/>
    <col min="8" max="8" width="10.6640625" style="8" customWidth="1"/>
    <col min="9" max="9" width="10.44140625" style="8" customWidth="1"/>
    <col min="10" max="11" width="10.88671875" style="8" customWidth="1"/>
    <col min="12" max="12" width="10.5546875" style="8" customWidth="1"/>
    <col min="13" max="13" width="11.109375" style="8" customWidth="1"/>
    <col min="14" max="14" width="9.88671875" style="8" bestFit="1" customWidth="1"/>
    <col min="15" max="15" width="9" style="8" bestFit="1" customWidth="1"/>
    <col min="16" max="16" width="9" style="8" customWidth="1"/>
    <col min="17" max="17" width="10.109375" style="8" bestFit="1" customWidth="1"/>
    <col min="18" max="18" width="12.44140625" style="8" bestFit="1" customWidth="1"/>
    <col min="19" max="22" width="12.44140625" style="8" customWidth="1"/>
    <col min="23" max="23" width="12.33203125" style="8" customWidth="1"/>
    <col min="24" max="24" width="9" style="8" bestFit="1" customWidth="1"/>
    <col min="25" max="25" width="13.44140625" style="8" customWidth="1"/>
    <col min="26" max="26" width="12.109375" style="8" customWidth="1"/>
    <col min="27" max="27" width="11.109375" style="8" customWidth="1"/>
    <col min="28" max="28" width="10.33203125" style="8" customWidth="1"/>
    <col min="29" max="29" width="11.33203125" style="8" customWidth="1"/>
    <col min="30" max="30" width="11" style="8" customWidth="1"/>
    <col min="31" max="31" width="12.33203125" style="8" customWidth="1"/>
    <col min="32" max="32" width="10.6640625" style="8" customWidth="1"/>
    <col min="33" max="33" width="11" style="8" customWidth="1"/>
    <col min="34" max="37" width="9.109375" style="8" customWidth="1"/>
    <col min="38" max="40" width="9.6640625" style="8" bestFit="1" customWidth="1"/>
    <col min="41" max="41" width="9.6640625" style="8" customWidth="1"/>
    <col min="42" max="43" width="9.6640625" style="8" bestFit="1" customWidth="1"/>
    <col min="44" max="16384" width="9.109375" style="8"/>
  </cols>
  <sheetData>
    <row r="1" spans="2:48">
      <c r="AP1" s="61"/>
      <c r="AQ1" s="61"/>
      <c r="AS1" s="61"/>
      <c r="AT1" s="61"/>
      <c r="AV1" s="61"/>
    </row>
    <row r="2" spans="2:48">
      <c r="B2" s="7" t="s">
        <v>3</v>
      </c>
      <c r="X2" s="7"/>
      <c r="AP2" s="61"/>
      <c r="AQ2" s="61"/>
      <c r="AR2" s="61"/>
      <c r="AS2" s="61"/>
      <c r="AT2" s="61"/>
      <c r="AV2" s="61"/>
    </row>
    <row r="3" spans="2:48">
      <c r="AP3" s="61"/>
      <c r="AQ3" s="61"/>
      <c r="AR3" s="61"/>
      <c r="AS3" s="61"/>
      <c r="AT3" s="61"/>
      <c r="AV3" s="61"/>
    </row>
    <row r="4" spans="2:48">
      <c r="C4" s="9" t="s">
        <v>231</v>
      </c>
      <c r="H4" s="67"/>
      <c r="I4" s="67"/>
      <c r="J4" s="67"/>
      <c r="K4" s="67"/>
      <c r="L4" s="67"/>
      <c r="AF4" s="61"/>
      <c r="AG4" s="61"/>
      <c r="AH4" s="61"/>
      <c r="AI4" s="61"/>
      <c r="AJ4" s="61"/>
      <c r="AL4" s="61"/>
    </row>
    <row r="5" spans="2:48">
      <c r="B5" s="1"/>
      <c r="E5" s="181">
        <v>2019</v>
      </c>
      <c r="F5" s="181">
        <v>2020</v>
      </c>
      <c r="G5" s="181">
        <v>2021</v>
      </c>
      <c r="H5" s="181">
        <v>2022</v>
      </c>
      <c r="I5" s="181">
        <v>2023</v>
      </c>
      <c r="J5" s="183">
        <v>2024</v>
      </c>
      <c r="K5" s="184"/>
      <c r="L5" s="184"/>
      <c r="M5" s="185"/>
    </row>
    <row r="6" spans="2:48">
      <c r="B6" s="1"/>
      <c r="E6" s="182"/>
      <c r="F6" s="182"/>
      <c r="G6" s="182"/>
      <c r="H6" s="182"/>
      <c r="I6" s="182"/>
      <c r="J6" s="136" t="s">
        <v>43</v>
      </c>
      <c r="K6" s="136" t="s">
        <v>44</v>
      </c>
      <c r="L6" s="136" t="s">
        <v>45</v>
      </c>
      <c r="M6" s="136" t="s">
        <v>46</v>
      </c>
    </row>
    <row r="7" spans="2:48" ht="15" customHeight="1">
      <c r="C7" s="186" t="s">
        <v>21</v>
      </c>
      <c r="D7" s="96" t="s">
        <v>11</v>
      </c>
      <c r="E7" s="90">
        <v>6237</v>
      </c>
      <c r="F7" s="90">
        <v>2541</v>
      </c>
      <c r="G7" s="90">
        <v>2225</v>
      </c>
      <c r="H7" s="90">
        <v>4406</v>
      </c>
      <c r="I7" s="90">
        <v>6487</v>
      </c>
      <c r="J7" s="90">
        <v>1007</v>
      </c>
      <c r="K7" s="90">
        <v>1134</v>
      </c>
      <c r="L7" s="90"/>
      <c r="M7" s="90"/>
      <c r="N7" s="38"/>
    </row>
    <row r="8" spans="2:48">
      <c r="C8" s="186"/>
      <c r="D8" s="96" t="s">
        <v>12</v>
      </c>
      <c r="E8" s="91">
        <v>54</v>
      </c>
      <c r="F8" s="91">
        <v>13</v>
      </c>
      <c r="G8" s="91">
        <v>34</v>
      </c>
      <c r="H8" s="91">
        <v>754</v>
      </c>
      <c r="I8" s="91">
        <v>578</v>
      </c>
      <c r="J8" s="91">
        <v>72</v>
      </c>
      <c r="K8" s="91">
        <v>45</v>
      </c>
      <c r="L8" s="91"/>
      <c r="M8" s="91"/>
      <c r="N8" s="38"/>
    </row>
    <row r="9" spans="2:48">
      <c r="C9" s="186"/>
      <c r="D9" s="96" t="s">
        <v>13</v>
      </c>
      <c r="E9" s="91">
        <v>17229</v>
      </c>
      <c r="F9" s="91">
        <v>6879</v>
      </c>
      <c r="G9" s="91">
        <v>5764</v>
      </c>
      <c r="H9" s="91">
        <v>8948</v>
      </c>
      <c r="I9" s="91">
        <v>10293</v>
      </c>
      <c r="J9" s="91">
        <v>1836</v>
      </c>
      <c r="K9" s="91">
        <v>1991</v>
      </c>
      <c r="L9" s="91"/>
      <c r="M9" s="91"/>
      <c r="N9" s="38"/>
    </row>
    <row r="10" spans="2:48">
      <c r="C10" s="186"/>
      <c r="D10" s="96" t="s">
        <v>14</v>
      </c>
      <c r="E10" s="91">
        <v>1160</v>
      </c>
      <c r="F10" s="91">
        <v>971</v>
      </c>
      <c r="G10" s="91">
        <v>1071</v>
      </c>
      <c r="H10" s="91">
        <v>1339</v>
      </c>
      <c r="I10" s="91">
        <v>9440</v>
      </c>
      <c r="J10" s="91">
        <v>1408</v>
      </c>
      <c r="K10" s="91">
        <v>2422</v>
      </c>
      <c r="L10" s="91"/>
      <c r="M10" s="91"/>
      <c r="N10" s="38"/>
    </row>
    <row r="11" spans="2:48">
      <c r="B11" s="38"/>
      <c r="C11" s="186"/>
      <c r="D11" s="96" t="s">
        <v>59</v>
      </c>
      <c r="E11" s="92">
        <v>15088</v>
      </c>
      <c r="F11" s="92">
        <v>4942</v>
      </c>
      <c r="G11" s="92">
        <v>11708</v>
      </c>
      <c r="H11" s="92">
        <v>30300</v>
      </c>
      <c r="I11" s="92">
        <v>52857</v>
      </c>
      <c r="J11" s="92">
        <v>2492</v>
      </c>
      <c r="K11" s="92">
        <v>6652</v>
      </c>
      <c r="L11" s="92"/>
      <c r="M11" s="92"/>
      <c r="N11" s="38"/>
    </row>
    <row r="12" spans="2:48" ht="15" customHeight="1">
      <c r="C12" s="186" t="s">
        <v>20</v>
      </c>
      <c r="D12" s="96" t="s">
        <v>11</v>
      </c>
      <c r="E12" s="109">
        <v>124</v>
      </c>
      <c r="F12" s="109">
        <v>480</v>
      </c>
      <c r="G12" s="109">
        <v>292</v>
      </c>
      <c r="H12" s="109">
        <v>378</v>
      </c>
      <c r="I12" s="109">
        <v>328</v>
      </c>
      <c r="J12" s="109">
        <v>118</v>
      </c>
      <c r="K12" s="109">
        <v>74</v>
      </c>
      <c r="L12" s="109"/>
      <c r="M12" s="109"/>
    </row>
    <row r="13" spans="2:48">
      <c r="C13" s="186"/>
      <c r="D13" s="96" t="s">
        <v>12</v>
      </c>
      <c r="E13" s="108">
        <v>0</v>
      </c>
      <c r="F13" s="108">
        <v>0</v>
      </c>
      <c r="G13" s="109">
        <v>0</v>
      </c>
      <c r="H13" s="109">
        <v>2</v>
      </c>
      <c r="I13" s="109">
        <v>4</v>
      </c>
      <c r="J13" s="109">
        <v>0</v>
      </c>
      <c r="K13" s="109">
        <v>0</v>
      </c>
      <c r="L13" s="109"/>
      <c r="M13" s="109"/>
    </row>
    <row r="14" spans="2:48">
      <c r="C14" s="186"/>
      <c r="D14" s="96" t="s">
        <v>13</v>
      </c>
      <c r="E14" s="108">
        <v>227</v>
      </c>
      <c r="F14" s="108">
        <v>1756</v>
      </c>
      <c r="G14" s="109">
        <v>951</v>
      </c>
      <c r="H14" s="109">
        <v>640</v>
      </c>
      <c r="I14" s="109">
        <v>586</v>
      </c>
      <c r="J14" s="109">
        <v>253</v>
      </c>
      <c r="K14" s="109">
        <v>188</v>
      </c>
      <c r="L14" s="109"/>
      <c r="M14" s="109"/>
    </row>
    <row r="15" spans="2:48">
      <c r="C15" s="186"/>
      <c r="D15" s="96" t="s">
        <v>14</v>
      </c>
      <c r="E15" s="108">
        <v>3</v>
      </c>
      <c r="F15" s="108">
        <v>38</v>
      </c>
      <c r="G15" s="109">
        <v>0</v>
      </c>
      <c r="H15" s="109">
        <v>6</v>
      </c>
      <c r="I15" s="109">
        <v>14</v>
      </c>
      <c r="J15" s="109">
        <v>0</v>
      </c>
      <c r="K15" s="109">
        <v>0</v>
      </c>
      <c r="L15" s="109"/>
      <c r="M15" s="109"/>
    </row>
    <row r="16" spans="2:48">
      <c r="C16" s="186"/>
      <c r="D16" s="96" t="s">
        <v>59</v>
      </c>
      <c r="E16" s="127">
        <v>503</v>
      </c>
      <c r="F16" s="127">
        <v>940</v>
      </c>
      <c r="G16" s="127">
        <v>1255</v>
      </c>
      <c r="H16" s="127">
        <v>2243</v>
      </c>
      <c r="I16" s="127">
        <v>717</v>
      </c>
      <c r="J16" s="127">
        <v>208</v>
      </c>
      <c r="K16" s="127">
        <v>155</v>
      </c>
      <c r="L16" s="127"/>
      <c r="M16" s="127"/>
    </row>
    <row r="17" spans="2:36">
      <c r="E17" s="38"/>
      <c r="F17" s="38"/>
      <c r="G17" s="38"/>
      <c r="H17" s="38"/>
      <c r="I17" s="38"/>
      <c r="J17" s="38"/>
      <c r="K17" s="38"/>
      <c r="L17" s="38"/>
      <c r="M17" s="38"/>
      <c r="Q17" s="38"/>
      <c r="U17" s="38"/>
      <c r="X17" s="38"/>
      <c r="Y17" s="38"/>
      <c r="AC17" s="38"/>
      <c r="AD17" s="70"/>
      <c r="AE17" s="70"/>
      <c r="AF17" s="61"/>
      <c r="AG17" s="61"/>
      <c r="AH17" s="61"/>
      <c r="AI17" s="61"/>
      <c r="AJ17" s="61"/>
    </row>
    <row r="18" spans="2:36">
      <c r="C18" s="9" t="s">
        <v>230</v>
      </c>
      <c r="AD18" s="57"/>
      <c r="AE18" s="57"/>
      <c r="AF18" s="61"/>
      <c r="AG18" s="61"/>
      <c r="AH18" s="61"/>
      <c r="AI18" s="61"/>
      <c r="AJ18" s="61"/>
    </row>
    <row r="19" spans="2:36">
      <c r="N19" s="9"/>
      <c r="AD19" s="57"/>
      <c r="AE19" s="57"/>
      <c r="AF19" s="61"/>
      <c r="AG19" s="61"/>
      <c r="AH19" s="61"/>
      <c r="AI19" s="61"/>
      <c r="AJ19" s="61"/>
    </row>
    <row r="20" spans="2:36" s="27" customFormat="1">
      <c r="C20" s="160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AF20" s="61"/>
      <c r="AG20" s="61"/>
      <c r="AH20" s="61"/>
      <c r="AI20" s="61"/>
      <c r="AJ20" s="61"/>
    </row>
    <row r="21" spans="2:36" s="27" customFormat="1">
      <c r="E21" s="27">
        <v>2019</v>
      </c>
      <c r="F21" s="27">
        <v>2020</v>
      </c>
      <c r="G21" s="27">
        <v>2021</v>
      </c>
      <c r="H21" s="27">
        <v>2022</v>
      </c>
      <c r="I21" s="27">
        <v>2023</v>
      </c>
      <c r="J21" s="27">
        <v>2024</v>
      </c>
      <c r="AG21" s="61"/>
      <c r="AH21" s="61"/>
    </row>
    <row r="22" spans="2:36" s="26" customFormat="1">
      <c r="B22" s="27"/>
      <c r="C22" s="27"/>
      <c r="D22" s="27" t="s">
        <v>11</v>
      </c>
      <c r="E22" s="65">
        <f t="shared" ref="E22:F26" si="0">E7</f>
        <v>6237</v>
      </c>
      <c r="F22" s="65">
        <f t="shared" si="0"/>
        <v>2541</v>
      </c>
      <c r="G22" s="65">
        <f t="shared" ref="G22:I22" si="1">G7</f>
        <v>2225</v>
      </c>
      <c r="H22" s="65">
        <f t="shared" si="1"/>
        <v>4406</v>
      </c>
      <c r="I22" s="65">
        <f t="shared" si="1"/>
        <v>6487</v>
      </c>
      <c r="J22" s="65">
        <f>SUM(J7:M7)</f>
        <v>2141</v>
      </c>
      <c r="K22" s="27"/>
      <c r="L22" s="27"/>
      <c r="M22" s="27"/>
      <c r="N22" s="27"/>
    </row>
    <row r="23" spans="2:36" s="26" customFormat="1">
      <c r="B23" s="27"/>
      <c r="C23" s="27"/>
      <c r="D23" s="27" t="s">
        <v>12</v>
      </c>
      <c r="E23" s="65">
        <f t="shared" si="0"/>
        <v>54</v>
      </c>
      <c r="F23" s="65">
        <f t="shared" si="0"/>
        <v>13</v>
      </c>
      <c r="G23" s="65">
        <f t="shared" ref="G23:I23" si="2">G8</f>
        <v>34</v>
      </c>
      <c r="H23" s="65">
        <f t="shared" si="2"/>
        <v>754</v>
      </c>
      <c r="I23" s="65">
        <f t="shared" si="2"/>
        <v>578</v>
      </c>
      <c r="J23" s="65">
        <f>SUM(J8:M8)</f>
        <v>117</v>
      </c>
      <c r="K23" s="27"/>
      <c r="L23" s="27"/>
      <c r="M23" s="27"/>
      <c r="N23" s="27"/>
    </row>
    <row r="24" spans="2:36" s="26" customFormat="1">
      <c r="B24" s="27"/>
      <c r="C24" s="27"/>
      <c r="D24" s="27" t="s">
        <v>13</v>
      </c>
      <c r="E24" s="65">
        <f t="shared" si="0"/>
        <v>17229</v>
      </c>
      <c r="F24" s="65">
        <f t="shared" si="0"/>
        <v>6879</v>
      </c>
      <c r="G24" s="65">
        <f t="shared" ref="G24:I24" si="3">G9</f>
        <v>5764</v>
      </c>
      <c r="H24" s="65">
        <f t="shared" si="3"/>
        <v>8948</v>
      </c>
      <c r="I24" s="65">
        <f t="shared" si="3"/>
        <v>10293</v>
      </c>
      <c r="J24" s="65">
        <f>SUM(J9:M9)</f>
        <v>3827</v>
      </c>
      <c r="K24" s="27"/>
      <c r="L24" s="27"/>
      <c r="M24" s="27"/>
      <c r="N24" s="27"/>
    </row>
    <row r="25" spans="2:36" s="26" customFormat="1">
      <c r="B25" s="27"/>
      <c r="C25" s="27"/>
      <c r="D25" s="27" t="s">
        <v>14</v>
      </c>
      <c r="E25" s="65">
        <f t="shared" si="0"/>
        <v>1160</v>
      </c>
      <c r="F25" s="65">
        <f t="shared" si="0"/>
        <v>971</v>
      </c>
      <c r="G25" s="65">
        <f t="shared" ref="G25:I25" si="4">G10</f>
        <v>1071</v>
      </c>
      <c r="H25" s="65">
        <f t="shared" si="4"/>
        <v>1339</v>
      </c>
      <c r="I25" s="65">
        <f t="shared" si="4"/>
        <v>9440</v>
      </c>
      <c r="J25" s="65">
        <f>SUM(J10:M10)</f>
        <v>3830</v>
      </c>
      <c r="K25" s="27"/>
      <c r="L25" s="27"/>
      <c r="M25" s="27"/>
      <c r="N25" s="27"/>
    </row>
    <row r="26" spans="2:36" s="26" customFormat="1">
      <c r="B26" s="27"/>
      <c r="C26" s="27"/>
      <c r="D26" s="27" t="s">
        <v>59</v>
      </c>
      <c r="E26" s="65">
        <f t="shared" si="0"/>
        <v>15088</v>
      </c>
      <c r="F26" s="65">
        <f t="shared" si="0"/>
        <v>4942</v>
      </c>
      <c r="G26" s="65">
        <f t="shared" ref="G26:I26" si="5">G11</f>
        <v>11708</v>
      </c>
      <c r="H26" s="65">
        <f t="shared" si="5"/>
        <v>30300</v>
      </c>
      <c r="I26" s="65">
        <f t="shared" si="5"/>
        <v>52857</v>
      </c>
      <c r="J26" s="65">
        <f>SUM(J11:M11)</f>
        <v>9144</v>
      </c>
      <c r="K26" s="27"/>
      <c r="L26" s="27"/>
      <c r="M26" s="27"/>
      <c r="N26" s="27"/>
    </row>
    <row r="27" spans="2:36" s="26" customFormat="1">
      <c r="B27" s="27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</row>
    <row r="28" spans="2:36" s="26" customFormat="1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P28" s="39"/>
      <c r="Q28" s="39"/>
      <c r="R28" s="39"/>
      <c r="S28" s="39"/>
      <c r="T28" s="39"/>
      <c r="U28" s="39"/>
      <c r="V28" s="42"/>
    </row>
    <row r="29" spans="2:36" s="26" customForma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P29" s="39"/>
      <c r="Q29" s="39"/>
      <c r="R29" s="39"/>
      <c r="S29" s="39"/>
      <c r="T29" s="39"/>
      <c r="U29" s="39"/>
      <c r="V29" s="42"/>
    </row>
    <row r="30" spans="2:36" s="26" customForma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P30" s="39"/>
      <c r="Q30" s="39"/>
      <c r="R30" s="39"/>
      <c r="S30" s="39"/>
      <c r="T30" s="39"/>
      <c r="U30" s="39"/>
      <c r="V30" s="42"/>
    </row>
    <row r="31" spans="2:36" s="26" customForma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P31" s="39"/>
      <c r="Q31" s="39"/>
      <c r="R31" s="39"/>
      <c r="S31" s="39"/>
      <c r="T31" s="39"/>
      <c r="U31" s="39"/>
      <c r="V31" s="42"/>
    </row>
    <row r="32" spans="2:36" s="26" customForma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P32" s="39"/>
      <c r="Q32" s="39"/>
      <c r="R32" s="39"/>
      <c r="S32" s="39"/>
      <c r="T32" s="39"/>
      <c r="U32" s="39"/>
      <c r="V32" s="42"/>
    </row>
    <row r="33" spans="4:38" s="26" customFormat="1"/>
    <row r="34" spans="4:38" s="26" customFormat="1"/>
    <row r="35" spans="4:38" s="26" customFormat="1"/>
    <row r="36" spans="4:38" s="26" customFormat="1"/>
    <row r="37" spans="4:38" s="26" customFormat="1"/>
    <row r="38" spans="4:38" s="27" customFormat="1"/>
    <row r="39" spans="4:38" s="27" customFormat="1"/>
    <row r="40" spans="4:38" s="27" customFormat="1"/>
    <row r="41" spans="4:38" s="27" customFormat="1"/>
    <row r="42" spans="4:38" s="27" customFormat="1"/>
    <row r="43" spans="4:38">
      <c r="D43" s="38"/>
      <c r="I43" s="38"/>
      <c r="L43" s="38"/>
      <c r="M43" s="38"/>
      <c r="Q43" s="38"/>
      <c r="Z43" s="38"/>
      <c r="AD43" s="38"/>
      <c r="AG43" s="38"/>
      <c r="AH43" s="38"/>
      <c r="AL43" s="38"/>
    </row>
    <row r="44" spans="4:38">
      <c r="D44" s="38"/>
      <c r="I44" s="38"/>
      <c r="M44" s="38"/>
      <c r="Q44" s="38"/>
      <c r="Z44" s="38"/>
      <c r="AD44" s="38"/>
      <c r="AH44" s="38"/>
      <c r="AL44" s="38"/>
    </row>
    <row r="45" spans="4:38">
      <c r="D45" s="38"/>
      <c r="I45" s="38"/>
      <c r="M45" s="38"/>
      <c r="Q45" s="38"/>
      <c r="Z45" s="38"/>
      <c r="AD45" s="38"/>
      <c r="AH45" s="38"/>
      <c r="AL45" s="38"/>
    </row>
  </sheetData>
  <sheetProtection algorithmName="SHA-512" hashValue="Im5DHYBxGHCXRWHnHQzgq0Y8nVJ52gjlOO4yPXXZWkTICM2R+BcivPjwExiXz2HWiI9ilahKq/YLjCulABjSYg==" saltValue="YP3Jp1UBoEYWksDTG4yjrw==" spinCount="100000" sheet="1" objects="1" scenarios="1" formatCells="0" formatColumns="0" formatRows="0" insertColumns="0" insertRows="0" insertHyperlinks="0" deleteColumns="0" deleteRows="0" sort="0" autoFilter="0" pivotTables="0"/>
  <mergeCells count="8">
    <mergeCell ref="J5:M5"/>
    <mergeCell ref="C7:C11"/>
    <mergeCell ref="C12:C16"/>
    <mergeCell ref="I5:I6"/>
    <mergeCell ref="H5:H6"/>
    <mergeCell ref="G5:G6"/>
    <mergeCell ref="E5:E6"/>
    <mergeCell ref="F5:F6"/>
  </mergeCells>
  <phoneticPr fontId="53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3" max="1048575" man="1"/>
  </colBreaks>
  <ignoredErrors>
    <ignoredError sqref="J22:J26" formulaRange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54"/>
  <sheetViews>
    <sheetView showGridLines="0" zoomScale="80" zoomScaleNormal="80" workbookViewId="0">
      <selection activeCell="N26" sqref="N26"/>
    </sheetView>
  </sheetViews>
  <sheetFormatPr defaultColWidth="9.109375" defaultRowHeight="14.4"/>
  <cols>
    <col min="2" max="2" width="11.33203125" bestFit="1" customWidth="1"/>
    <col min="3" max="14" width="12.6640625" customWidth="1"/>
    <col min="15" max="16" width="13.33203125" bestFit="1" customWidth="1"/>
    <col min="17" max="17" width="28.5546875" bestFit="1" customWidth="1"/>
    <col min="18" max="20" width="12.6640625" customWidth="1"/>
  </cols>
  <sheetData>
    <row r="1" spans="1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1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1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10"/>
      <c r="W3" s="110"/>
      <c r="X3" s="110"/>
    </row>
    <row r="4" spans="1:33">
      <c r="B4" s="111" t="s">
        <v>217</v>
      </c>
      <c r="C4" s="111"/>
      <c r="T4" s="61"/>
      <c r="U4" s="61"/>
    </row>
    <row r="5" spans="1:33" ht="15" thickBot="1">
      <c r="C5" s="111"/>
      <c r="T5" s="61"/>
      <c r="U5" s="61"/>
      <c r="W5" s="23"/>
      <c r="X5" s="23"/>
      <c r="Y5" s="23"/>
      <c r="Z5" s="23"/>
      <c r="AA5" s="23"/>
      <c r="AB5" s="23"/>
    </row>
    <row r="6" spans="1:33">
      <c r="C6" s="197" t="s">
        <v>22</v>
      </c>
      <c r="D6" s="199" t="s">
        <v>23</v>
      </c>
      <c r="E6" s="199" t="s">
        <v>24</v>
      </c>
      <c r="F6" s="199" t="s">
        <v>25</v>
      </c>
      <c r="G6" s="199" t="s">
        <v>26</v>
      </c>
      <c r="H6" s="199" t="s">
        <v>27</v>
      </c>
      <c r="I6" s="199" t="s">
        <v>28</v>
      </c>
      <c r="J6" s="199" t="s">
        <v>29</v>
      </c>
      <c r="K6" s="199" t="s">
        <v>30</v>
      </c>
      <c r="L6" s="199" t="s">
        <v>31</v>
      </c>
      <c r="M6" s="199" t="s">
        <v>32</v>
      </c>
      <c r="N6" s="195" t="s">
        <v>33</v>
      </c>
      <c r="T6" s="176"/>
      <c r="U6" s="176"/>
    </row>
    <row r="7" spans="1:33" ht="15" thickBot="1">
      <c r="C7" s="198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196"/>
      <c r="AB7" s="61"/>
      <c r="AC7" s="61"/>
      <c r="AD7" s="61"/>
      <c r="AE7" s="61"/>
      <c r="AF7" s="61"/>
      <c r="AG7" s="61"/>
    </row>
    <row r="8" spans="1:33">
      <c r="B8" s="120">
        <v>2019</v>
      </c>
      <c r="C8" s="112">
        <v>230211</v>
      </c>
      <c r="D8" s="116">
        <v>207790</v>
      </c>
      <c r="E8" s="114">
        <v>226741</v>
      </c>
      <c r="F8" s="116">
        <v>200239</v>
      </c>
      <c r="G8" s="114">
        <v>276987</v>
      </c>
      <c r="H8" s="116">
        <v>256305</v>
      </c>
      <c r="I8" s="114">
        <v>304938</v>
      </c>
      <c r="J8" s="116">
        <v>255377</v>
      </c>
      <c r="K8" s="114">
        <v>242688</v>
      </c>
      <c r="L8" s="116">
        <v>195261</v>
      </c>
      <c r="M8" s="114">
        <v>174202</v>
      </c>
      <c r="N8" s="118">
        <v>160635</v>
      </c>
      <c r="O8" s="66"/>
      <c r="Q8" s="66"/>
    </row>
    <row r="9" spans="1:33">
      <c r="B9" s="121">
        <v>2020</v>
      </c>
      <c r="C9" s="112">
        <v>251926</v>
      </c>
      <c r="D9" s="116">
        <v>188178</v>
      </c>
      <c r="E9" s="114">
        <v>51360</v>
      </c>
      <c r="F9" s="116">
        <v>9956</v>
      </c>
      <c r="G9" s="114">
        <v>34400</v>
      </c>
      <c r="H9" s="116">
        <v>97418</v>
      </c>
      <c r="I9" s="114">
        <v>147162</v>
      </c>
      <c r="J9" s="116">
        <v>110631</v>
      </c>
      <c r="K9" s="114">
        <v>87947</v>
      </c>
      <c r="L9" s="116">
        <v>36346</v>
      </c>
      <c r="M9" s="114">
        <v>23212</v>
      </c>
      <c r="N9" s="118">
        <v>35834</v>
      </c>
      <c r="O9" s="66"/>
      <c r="Q9" s="66"/>
    </row>
    <row r="10" spans="1:33">
      <c r="B10" s="121">
        <v>2021</v>
      </c>
      <c r="C10" s="112">
        <v>50244</v>
      </c>
      <c r="D10" s="116">
        <v>71497</v>
      </c>
      <c r="E10" s="114">
        <v>78815</v>
      </c>
      <c r="F10" s="116">
        <v>85636</v>
      </c>
      <c r="G10" s="114">
        <v>175257</v>
      </c>
      <c r="H10" s="116">
        <v>241427</v>
      </c>
      <c r="I10" s="114">
        <v>269131</v>
      </c>
      <c r="J10" s="116">
        <v>276111</v>
      </c>
      <c r="K10" s="114">
        <v>173653</v>
      </c>
      <c r="L10" s="116">
        <v>124804</v>
      </c>
      <c r="M10" s="114">
        <v>96447</v>
      </c>
      <c r="N10" s="118">
        <v>81209</v>
      </c>
      <c r="O10" s="66"/>
      <c r="Q10" s="66"/>
    </row>
    <row r="11" spans="1:33">
      <c r="B11" s="121">
        <v>2022</v>
      </c>
      <c r="C11" s="112">
        <v>155429</v>
      </c>
      <c r="D11" s="116">
        <v>162971</v>
      </c>
      <c r="E11" s="114">
        <v>133977</v>
      </c>
      <c r="F11" s="116">
        <v>177373</v>
      </c>
      <c r="G11" s="114">
        <v>267096</v>
      </c>
      <c r="H11" s="116">
        <v>270607</v>
      </c>
      <c r="I11" s="114">
        <v>263056</v>
      </c>
      <c r="J11" s="116">
        <v>253561</v>
      </c>
      <c r="K11" s="114">
        <v>197732</v>
      </c>
      <c r="L11" s="116">
        <v>142305</v>
      </c>
      <c r="M11" s="114">
        <v>130823</v>
      </c>
      <c r="N11" s="118">
        <v>125888</v>
      </c>
      <c r="O11" s="66"/>
      <c r="Q11" s="66"/>
      <c r="T11" s="176"/>
      <c r="U11" s="176"/>
    </row>
    <row r="12" spans="1:33">
      <c r="B12" s="121">
        <v>2023</v>
      </c>
      <c r="C12" s="112">
        <v>261257</v>
      </c>
      <c r="D12" s="116">
        <v>218239</v>
      </c>
      <c r="E12" s="114">
        <v>268148</v>
      </c>
      <c r="F12" s="116">
        <v>210174</v>
      </c>
      <c r="G12" s="114">
        <v>243010</v>
      </c>
      <c r="H12" s="116">
        <v>269743</v>
      </c>
      <c r="I12" s="114">
        <v>285555</v>
      </c>
      <c r="J12" s="116">
        <v>268859</v>
      </c>
      <c r="K12" s="114">
        <v>228859</v>
      </c>
      <c r="L12" s="116">
        <v>168220</v>
      </c>
      <c r="M12" s="114">
        <v>165567</v>
      </c>
      <c r="N12" s="118">
        <v>153510</v>
      </c>
      <c r="O12" s="66"/>
      <c r="Q12" s="66"/>
      <c r="T12" s="176"/>
      <c r="U12" s="176"/>
    </row>
    <row r="13" spans="1:33" ht="15" thickBot="1">
      <c r="B13" s="122">
        <v>2024</v>
      </c>
      <c r="C13" s="113">
        <v>309452</v>
      </c>
      <c r="D13" s="117">
        <v>282396</v>
      </c>
      <c r="E13" s="115">
        <v>253580</v>
      </c>
      <c r="F13" s="117">
        <v>250903</v>
      </c>
      <c r="G13" s="115">
        <v>258349</v>
      </c>
      <c r="H13" s="117">
        <v>291912</v>
      </c>
      <c r="I13" s="115"/>
      <c r="J13" s="117"/>
      <c r="K13" s="115"/>
      <c r="L13" s="117"/>
      <c r="M13" s="115"/>
      <c r="N13" s="119"/>
      <c r="O13" s="66"/>
      <c r="P13" s="156"/>
      <c r="Q13" s="66"/>
      <c r="T13" s="176"/>
      <c r="U13" s="176"/>
    </row>
    <row r="14" spans="1:33">
      <c r="P14" s="23"/>
      <c r="T14" s="176"/>
      <c r="U14" s="176"/>
    </row>
    <row r="15" spans="1:33" s="23" customForma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Q15"/>
      <c r="R15"/>
      <c r="S15"/>
      <c r="T15" s="176"/>
      <c r="U15" s="176"/>
      <c r="V15" s="176"/>
      <c r="W15" s="176"/>
      <c r="X15" s="176"/>
      <c r="Y15" s="176"/>
      <c r="Z15" s="176"/>
      <c r="AA15" s="176"/>
    </row>
    <row r="16" spans="1:33" s="23" customFormat="1">
      <c r="B16" s="175" t="s">
        <v>227</v>
      </c>
      <c r="N16" s="175" t="s">
        <v>225</v>
      </c>
      <c r="Q16"/>
      <c r="R16"/>
      <c r="S16"/>
      <c r="T16" s="176"/>
      <c r="U16" s="176"/>
      <c r="V16"/>
      <c r="W16"/>
      <c r="X16"/>
      <c r="Y16"/>
      <c r="Z16"/>
      <c r="AA16"/>
    </row>
    <row r="17" spans="1:33" s="23" customFormat="1">
      <c r="Q17"/>
      <c r="R17"/>
      <c r="S17"/>
      <c r="T17" s="176"/>
      <c r="U17" s="176"/>
      <c r="V17"/>
      <c r="W17"/>
      <c r="X17"/>
      <c r="Y17"/>
      <c r="Z17"/>
      <c r="AA17"/>
    </row>
    <row r="18" spans="1:33" s="23" customFormat="1">
      <c r="Q18"/>
      <c r="R18"/>
      <c r="S18"/>
      <c r="T18" s="176"/>
      <c r="U18" s="176"/>
      <c r="V18"/>
      <c r="W18"/>
      <c r="X18"/>
      <c r="Y18"/>
      <c r="Z18"/>
      <c r="AA18"/>
    </row>
    <row r="19" spans="1:33" s="23" customFormat="1">
      <c r="Q19"/>
      <c r="R19"/>
      <c r="S19"/>
      <c r="T19" s="176"/>
      <c r="U19" s="176"/>
      <c r="V19" s="176"/>
      <c r="W19" s="176"/>
      <c r="X19" s="176"/>
      <c r="Y19" s="176"/>
      <c r="Z19" s="176"/>
      <c r="AA19" s="176"/>
    </row>
    <row r="20" spans="1:33" s="23" customFormat="1">
      <c r="Q20"/>
      <c r="R20"/>
      <c r="S20"/>
      <c r="T20" s="176"/>
      <c r="U20" s="176"/>
      <c r="V20"/>
      <c r="W20"/>
      <c r="X20"/>
      <c r="Y20"/>
      <c r="Z20"/>
      <c r="AA20"/>
    </row>
    <row r="21" spans="1:33" s="23" customFormat="1">
      <c r="A21" s="89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Q21"/>
      <c r="R21"/>
      <c r="S21"/>
      <c r="T21" s="176"/>
      <c r="U21" s="176"/>
      <c r="V21"/>
      <c r="W21"/>
      <c r="X21"/>
      <c r="Y21"/>
      <c r="Z21"/>
      <c r="AA21"/>
      <c r="AB21" s="61"/>
      <c r="AC21" s="61"/>
      <c r="AD21" s="61"/>
      <c r="AE21" s="61"/>
      <c r="AF21" s="61"/>
      <c r="AG21" s="61"/>
    </row>
    <row r="22" spans="1:33" s="23" customFormat="1">
      <c r="A22" s="89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P22" s="89"/>
      <c r="Q22" s="177"/>
      <c r="R22" s="177"/>
      <c r="S22" s="177"/>
      <c r="T22" s="178"/>
      <c r="U22" s="178"/>
      <c r="V22" s="177"/>
      <c r="W22" s="177"/>
      <c r="X22" s="177"/>
      <c r="Y22" s="177"/>
      <c r="Z22" s="177"/>
      <c r="AA22" s="177"/>
    </row>
    <row r="23" spans="1:33" s="28" customFormat="1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163"/>
      <c r="N23" s="69"/>
      <c r="P23" s="69"/>
      <c r="Q23" s="69"/>
      <c r="R23" s="69"/>
      <c r="S23" s="69"/>
      <c r="T23" s="179"/>
      <c r="U23" s="179"/>
      <c r="V23" s="69"/>
      <c r="W23" s="69"/>
      <c r="X23" s="69"/>
      <c r="Y23" s="69"/>
      <c r="Z23" s="69"/>
      <c r="AA23" s="69"/>
    </row>
    <row r="24" spans="1:33" s="69" customFormat="1">
      <c r="A24" s="28"/>
      <c r="B24" s="165" t="s">
        <v>22</v>
      </c>
      <c r="C24" s="165" t="s">
        <v>23</v>
      </c>
      <c r="D24" s="165" t="s">
        <v>24</v>
      </c>
      <c r="E24" s="165" t="s">
        <v>25</v>
      </c>
      <c r="F24" s="165" t="s">
        <v>26</v>
      </c>
      <c r="G24" s="165" t="s">
        <v>27</v>
      </c>
      <c r="H24" s="165" t="s">
        <v>28</v>
      </c>
      <c r="I24" s="165" t="s">
        <v>29</v>
      </c>
      <c r="J24" s="165" t="s">
        <v>30</v>
      </c>
      <c r="K24" s="165" t="s">
        <v>31</v>
      </c>
      <c r="L24" s="165" t="s">
        <v>32</v>
      </c>
      <c r="M24" s="166" t="s">
        <v>33</v>
      </c>
      <c r="N24" s="28"/>
      <c r="O24" s="28"/>
      <c r="P24" s="28"/>
      <c r="Q24" s="28"/>
      <c r="R24" s="28"/>
      <c r="S24" s="28"/>
      <c r="T24" s="62"/>
      <c r="U24" s="62"/>
      <c r="V24" s="28"/>
      <c r="W24" s="28"/>
      <c r="X24" s="28"/>
      <c r="Y24" s="28"/>
      <c r="Z24" s="28"/>
      <c r="AA24" s="28"/>
      <c r="AB24" s="28"/>
      <c r="AC24" s="28"/>
      <c r="AD24" s="28"/>
    </row>
    <row r="25" spans="1:33" s="69" customFormat="1">
      <c r="A25" s="167">
        <v>2019</v>
      </c>
      <c r="B25" s="40">
        <f t="shared" ref="B25:B30" si="0">C8</f>
        <v>230211</v>
      </c>
      <c r="C25" s="40">
        <f t="shared" ref="C25" si="1">D8</f>
        <v>207790</v>
      </c>
      <c r="D25" s="40">
        <f t="shared" ref="D25" si="2">E8</f>
        <v>226741</v>
      </c>
      <c r="E25" s="40">
        <f t="shared" ref="E25" si="3">F8</f>
        <v>200239</v>
      </c>
      <c r="F25" s="40">
        <f t="shared" ref="F25" si="4">G8</f>
        <v>276987</v>
      </c>
      <c r="G25" s="40">
        <f t="shared" ref="G25" si="5">H8</f>
        <v>256305</v>
      </c>
      <c r="H25" s="40">
        <f t="shared" ref="H25" si="6">I8</f>
        <v>304938</v>
      </c>
      <c r="I25" s="40">
        <f t="shared" ref="I25" si="7">J8</f>
        <v>255377</v>
      </c>
      <c r="J25" s="40">
        <f t="shared" ref="J25" si="8">K8</f>
        <v>242688</v>
      </c>
      <c r="K25" s="40">
        <f t="shared" ref="K25" si="9">L8</f>
        <v>195261</v>
      </c>
      <c r="L25" s="40">
        <f t="shared" ref="L25" si="10">M8</f>
        <v>174202</v>
      </c>
      <c r="M25" s="40">
        <f t="shared" ref="M25" si="11">N8</f>
        <v>160635</v>
      </c>
      <c r="N25" s="168"/>
      <c r="O25" s="28"/>
      <c r="P25" s="28"/>
      <c r="Q25" s="28"/>
      <c r="R25" s="28"/>
      <c r="S25" s="28"/>
      <c r="T25" s="62"/>
      <c r="U25" s="62"/>
      <c r="V25" s="28"/>
      <c r="W25" s="28"/>
      <c r="X25" s="28"/>
      <c r="Y25" s="28"/>
      <c r="Z25" s="28"/>
      <c r="AA25" s="28"/>
      <c r="AB25" s="28"/>
      <c r="AC25" s="28"/>
      <c r="AD25" s="28"/>
    </row>
    <row r="26" spans="1:33" s="69" customFormat="1">
      <c r="A26" s="167">
        <v>2020</v>
      </c>
      <c r="B26" s="40">
        <f t="shared" si="0"/>
        <v>251926</v>
      </c>
      <c r="C26" s="40">
        <f t="shared" ref="C26" si="12">D9</f>
        <v>188178</v>
      </c>
      <c r="D26" s="40">
        <f t="shared" ref="D26" si="13">E9</f>
        <v>51360</v>
      </c>
      <c r="E26" s="40">
        <f t="shared" ref="E26" si="14">F9</f>
        <v>9956</v>
      </c>
      <c r="F26" s="40">
        <f t="shared" ref="F26" si="15">G9</f>
        <v>34400</v>
      </c>
      <c r="G26" s="40">
        <f t="shared" ref="G26" si="16">H9</f>
        <v>97418</v>
      </c>
      <c r="H26" s="40">
        <f t="shared" ref="H26" si="17">I9</f>
        <v>147162</v>
      </c>
      <c r="I26" s="40">
        <f t="shared" ref="I26" si="18">J9</f>
        <v>110631</v>
      </c>
      <c r="J26" s="40">
        <f t="shared" ref="J26" si="19">K9</f>
        <v>87947</v>
      </c>
      <c r="K26" s="40">
        <f t="shared" ref="K26" si="20">L9</f>
        <v>36346</v>
      </c>
      <c r="L26" s="40">
        <f t="shared" ref="L26" si="21">M9</f>
        <v>23212</v>
      </c>
      <c r="M26" s="40">
        <f t="shared" ref="M26" si="22">N9</f>
        <v>35834</v>
      </c>
      <c r="N26" s="168"/>
      <c r="O26" s="28"/>
      <c r="P26" s="28"/>
      <c r="Q26" s="28"/>
      <c r="R26" s="28"/>
      <c r="S26" s="28"/>
      <c r="T26" s="62"/>
      <c r="U26" s="62"/>
      <c r="V26" s="28"/>
      <c r="W26" s="28"/>
      <c r="X26" s="28"/>
      <c r="Y26" s="28"/>
      <c r="Z26" s="28"/>
      <c r="AA26" s="28"/>
      <c r="AB26" s="28"/>
      <c r="AC26" s="28"/>
      <c r="AD26" s="28"/>
    </row>
    <row r="27" spans="1:33" s="69" customFormat="1">
      <c r="A27" s="167">
        <v>2021</v>
      </c>
      <c r="B27" s="40">
        <f t="shared" si="0"/>
        <v>50244</v>
      </c>
      <c r="C27" s="40">
        <f t="shared" ref="C27:M27" si="23">D10</f>
        <v>71497</v>
      </c>
      <c r="D27" s="40">
        <f t="shared" si="23"/>
        <v>78815</v>
      </c>
      <c r="E27" s="40">
        <f t="shared" si="23"/>
        <v>85636</v>
      </c>
      <c r="F27" s="40">
        <f t="shared" si="23"/>
        <v>175257</v>
      </c>
      <c r="G27" s="40">
        <f t="shared" si="23"/>
        <v>241427</v>
      </c>
      <c r="H27" s="40">
        <f t="shared" si="23"/>
        <v>269131</v>
      </c>
      <c r="I27" s="40">
        <f t="shared" si="23"/>
        <v>276111</v>
      </c>
      <c r="J27" s="40">
        <f t="shared" si="23"/>
        <v>173653</v>
      </c>
      <c r="K27" s="40">
        <f t="shared" si="23"/>
        <v>124804</v>
      </c>
      <c r="L27" s="40">
        <f t="shared" si="23"/>
        <v>96447</v>
      </c>
      <c r="M27" s="40">
        <f t="shared" si="23"/>
        <v>81209</v>
      </c>
      <c r="N27" s="168"/>
      <c r="O27" s="28"/>
      <c r="P27" s="28"/>
      <c r="Q27" s="28"/>
      <c r="R27" s="28"/>
      <c r="S27" s="28"/>
      <c r="T27" s="62"/>
      <c r="U27" s="62"/>
      <c r="V27" s="28"/>
      <c r="W27" s="28"/>
      <c r="X27" s="28"/>
      <c r="Y27" s="28"/>
      <c r="Z27" s="28"/>
      <c r="AA27" s="28"/>
      <c r="AB27" s="28"/>
      <c r="AC27" s="28"/>
      <c r="AD27" s="28"/>
    </row>
    <row r="28" spans="1:33" s="69" customFormat="1">
      <c r="A28" s="167">
        <v>2022</v>
      </c>
      <c r="B28" s="40">
        <f t="shared" si="0"/>
        <v>155429</v>
      </c>
      <c r="C28" s="40">
        <f t="shared" ref="C28:M28" si="24">D11</f>
        <v>162971</v>
      </c>
      <c r="D28" s="40">
        <f t="shared" si="24"/>
        <v>133977</v>
      </c>
      <c r="E28" s="40">
        <f t="shared" si="24"/>
        <v>177373</v>
      </c>
      <c r="F28" s="40">
        <f t="shared" si="24"/>
        <v>267096</v>
      </c>
      <c r="G28" s="40">
        <f t="shared" si="24"/>
        <v>270607</v>
      </c>
      <c r="H28" s="40">
        <f t="shared" si="24"/>
        <v>263056</v>
      </c>
      <c r="I28" s="40">
        <f t="shared" si="24"/>
        <v>253561</v>
      </c>
      <c r="J28" s="40">
        <f t="shared" si="24"/>
        <v>197732</v>
      </c>
      <c r="K28" s="40">
        <f t="shared" si="24"/>
        <v>142305</v>
      </c>
      <c r="L28" s="40">
        <f t="shared" si="24"/>
        <v>130823</v>
      </c>
      <c r="M28" s="40">
        <f t="shared" si="24"/>
        <v>125888</v>
      </c>
      <c r="N28" s="168"/>
      <c r="O28" s="28"/>
      <c r="P28" s="28"/>
      <c r="Q28" s="28"/>
      <c r="R28" s="28"/>
      <c r="S28" s="28"/>
      <c r="T28" s="62"/>
      <c r="U28" s="62"/>
      <c r="V28" s="28"/>
      <c r="W28" s="28"/>
      <c r="X28" s="28"/>
      <c r="Y28" s="28"/>
      <c r="Z28" s="28"/>
      <c r="AA28" s="28"/>
      <c r="AB28" s="28"/>
      <c r="AC28" s="28"/>
      <c r="AD28" s="28"/>
    </row>
    <row r="29" spans="1:33" s="69" customFormat="1" ht="14.25" customHeight="1">
      <c r="A29" s="167">
        <v>2023</v>
      </c>
      <c r="B29" s="40">
        <f t="shared" si="0"/>
        <v>261257</v>
      </c>
      <c r="C29" s="40">
        <f t="shared" ref="C29:M29" si="25">D12</f>
        <v>218239</v>
      </c>
      <c r="D29" s="40">
        <f t="shared" si="25"/>
        <v>268148</v>
      </c>
      <c r="E29" s="40">
        <f t="shared" si="25"/>
        <v>210174</v>
      </c>
      <c r="F29" s="40">
        <f t="shared" si="25"/>
        <v>243010</v>
      </c>
      <c r="G29" s="40">
        <f t="shared" si="25"/>
        <v>269743</v>
      </c>
      <c r="H29" s="40">
        <f t="shared" si="25"/>
        <v>285555</v>
      </c>
      <c r="I29" s="40">
        <f t="shared" si="25"/>
        <v>268859</v>
      </c>
      <c r="J29" s="40">
        <f t="shared" si="25"/>
        <v>228859</v>
      </c>
      <c r="K29" s="40">
        <f t="shared" si="25"/>
        <v>168220</v>
      </c>
      <c r="L29" s="40">
        <f t="shared" si="25"/>
        <v>165567</v>
      </c>
      <c r="M29" s="40">
        <f t="shared" si="25"/>
        <v>153510</v>
      </c>
      <c r="N29" s="169"/>
      <c r="O29" s="28"/>
      <c r="P29" s="28"/>
      <c r="Q29" s="28"/>
      <c r="R29" s="28"/>
      <c r="S29" s="28"/>
      <c r="T29" s="62"/>
      <c r="U29" s="62"/>
      <c r="V29" s="28"/>
      <c r="W29" s="28"/>
      <c r="X29" s="28"/>
      <c r="Y29" s="28"/>
      <c r="Z29" s="28"/>
      <c r="AA29" s="28"/>
      <c r="AB29" s="28"/>
      <c r="AC29" s="28"/>
      <c r="AD29" s="28"/>
    </row>
    <row r="30" spans="1:33" s="69" customFormat="1" ht="14.25" customHeight="1">
      <c r="A30" s="167">
        <v>2024</v>
      </c>
      <c r="B30" s="40">
        <f t="shared" si="0"/>
        <v>309452</v>
      </c>
      <c r="C30" s="40">
        <f t="shared" ref="C30:M30" si="26">D13</f>
        <v>282396</v>
      </c>
      <c r="D30" s="40">
        <f t="shared" si="26"/>
        <v>253580</v>
      </c>
      <c r="E30" s="40">
        <f t="shared" si="26"/>
        <v>250903</v>
      </c>
      <c r="F30" s="40">
        <f t="shared" si="26"/>
        <v>258349</v>
      </c>
      <c r="G30" s="40">
        <f t="shared" si="26"/>
        <v>291912</v>
      </c>
      <c r="H30" s="40">
        <f t="shared" si="26"/>
        <v>0</v>
      </c>
      <c r="I30" s="40">
        <f t="shared" si="26"/>
        <v>0</v>
      </c>
      <c r="J30" s="40">
        <f t="shared" si="26"/>
        <v>0</v>
      </c>
      <c r="K30" s="40">
        <f t="shared" si="26"/>
        <v>0</v>
      </c>
      <c r="L30" s="40">
        <f t="shared" si="26"/>
        <v>0</v>
      </c>
      <c r="M30" s="40">
        <f t="shared" si="26"/>
        <v>0</v>
      </c>
      <c r="N30" s="169"/>
      <c r="O30" s="28"/>
      <c r="P30" s="28"/>
      <c r="Q30" s="28"/>
      <c r="R30" s="28"/>
      <c r="S30" s="28"/>
      <c r="T30" s="62"/>
      <c r="U30" s="62"/>
      <c r="V30" s="28"/>
      <c r="W30" s="28"/>
      <c r="X30" s="28"/>
      <c r="Y30" s="28"/>
      <c r="Z30" s="28"/>
      <c r="AA30" s="28"/>
      <c r="AB30" s="28"/>
      <c r="AC30" s="28"/>
      <c r="AD30" s="28"/>
    </row>
    <row r="31" spans="1:33" s="69" customFormat="1">
      <c r="A31" s="167">
        <v>2019</v>
      </c>
      <c r="B31" s="28">
        <v>663065</v>
      </c>
      <c r="C31" s="28">
        <v>627829</v>
      </c>
      <c r="D31" s="28">
        <v>711671</v>
      </c>
      <c r="E31" s="28">
        <v>603696</v>
      </c>
      <c r="F31" s="28">
        <v>806561</v>
      </c>
      <c r="G31" s="28">
        <v>762640</v>
      </c>
      <c r="H31" s="28">
        <v>766900</v>
      </c>
      <c r="I31" s="28">
        <v>679210</v>
      </c>
      <c r="J31" s="28">
        <v>750453</v>
      </c>
      <c r="K31" s="28">
        <v>674411</v>
      </c>
      <c r="L31" s="28">
        <v>547474</v>
      </c>
      <c r="M31" s="28">
        <v>476496</v>
      </c>
      <c r="N31" s="169"/>
      <c r="O31" s="28"/>
      <c r="P31" s="28"/>
      <c r="Q31" s="28"/>
      <c r="R31" s="28"/>
      <c r="S31" s="28"/>
      <c r="T31" s="62"/>
      <c r="U31" s="62"/>
      <c r="V31" s="28"/>
      <c r="W31" s="28"/>
      <c r="X31" s="28"/>
      <c r="Y31" s="28"/>
      <c r="Z31" s="28"/>
      <c r="AA31" s="28"/>
      <c r="AB31" s="28"/>
      <c r="AC31" s="28"/>
      <c r="AD31" s="28"/>
    </row>
    <row r="32" spans="1:33" s="69" customFormat="1">
      <c r="A32" s="167">
        <v>2020</v>
      </c>
      <c r="B32" s="28">
        <v>686147</v>
      </c>
      <c r="C32" s="28">
        <v>537658</v>
      </c>
      <c r="D32" s="28">
        <v>136332</v>
      </c>
      <c r="E32" s="28">
        <v>22549</v>
      </c>
      <c r="F32" s="28">
        <v>88522</v>
      </c>
      <c r="G32" s="28">
        <v>215583</v>
      </c>
      <c r="H32" s="28">
        <v>351887</v>
      </c>
      <c r="I32" s="28">
        <v>276927</v>
      </c>
      <c r="J32" s="28">
        <v>235677</v>
      </c>
      <c r="K32" s="28">
        <v>96620</v>
      </c>
      <c r="L32" s="28">
        <v>56653</v>
      </c>
      <c r="M32" s="28">
        <v>80531</v>
      </c>
      <c r="N32" s="169"/>
      <c r="O32" s="28"/>
      <c r="P32" s="28"/>
      <c r="Q32" s="28"/>
      <c r="R32" s="28"/>
      <c r="S32" s="28"/>
      <c r="T32" s="62"/>
      <c r="U32" s="62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s="69" customFormat="1">
      <c r="A33" s="167">
        <v>2021</v>
      </c>
      <c r="B33" s="28">
        <v>104446</v>
      </c>
      <c r="C33" s="28">
        <v>146343</v>
      </c>
      <c r="D33" s="28">
        <v>153062</v>
      </c>
      <c r="E33" s="28">
        <v>176289</v>
      </c>
      <c r="F33" s="28">
        <v>411092</v>
      </c>
      <c r="G33" s="28">
        <v>620778</v>
      </c>
      <c r="H33" s="28">
        <v>669641</v>
      </c>
      <c r="I33" s="28">
        <v>711375</v>
      </c>
      <c r="J33" s="28">
        <v>554838</v>
      </c>
      <c r="K33" s="28">
        <v>472692</v>
      </c>
      <c r="L33" s="28">
        <v>308424</v>
      </c>
      <c r="M33" s="28">
        <v>222121</v>
      </c>
      <c r="N33" s="169"/>
      <c r="O33" s="28"/>
      <c r="P33" s="28"/>
      <c r="Q33" s="28"/>
      <c r="R33" s="28"/>
      <c r="S33" s="28"/>
      <c r="T33" s="62"/>
      <c r="U33" s="62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s="69" customFormat="1">
      <c r="A34" s="167">
        <v>2022</v>
      </c>
      <c r="B34" s="28">
        <v>379790</v>
      </c>
      <c r="C34" s="28">
        <v>400527</v>
      </c>
      <c r="D34" s="28">
        <v>377524</v>
      </c>
      <c r="E34" s="28">
        <v>551446</v>
      </c>
      <c r="F34" s="28">
        <v>837557</v>
      </c>
      <c r="G34" s="28">
        <v>818550</v>
      </c>
      <c r="H34" s="28">
        <v>659863</v>
      </c>
      <c r="I34" s="28">
        <v>657613</v>
      </c>
      <c r="J34" s="28">
        <v>622795</v>
      </c>
      <c r="K34" s="28">
        <v>507159</v>
      </c>
      <c r="L34" s="28">
        <v>417835</v>
      </c>
      <c r="M34" s="28">
        <v>357721</v>
      </c>
      <c r="N34" s="168"/>
      <c r="O34" s="168"/>
      <c r="P34" s="28"/>
      <c r="Q34" s="28"/>
      <c r="R34" s="28"/>
      <c r="S34" s="28"/>
      <c r="T34" s="62"/>
      <c r="U34" s="62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s="69" customFormat="1">
      <c r="A35" s="167">
        <v>2023</v>
      </c>
      <c r="B35" s="28">
        <v>683365</v>
      </c>
      <c r="C35" s="28">
        <v>585185</v>
      </c>
      <c r="D35" s="28">
        <v>770182</v>
      </c>
      <c r="E35" s="28">
        <v>619259</v>
      </c>
      <c r="F35" s="28">
        <v>781977</v>
      </c>
      <c r="G35" s="28">
        <v>823567</v>
      </c>
      <c r="H35" s="28">
        <v>740912</v>
      </c>
      <c r="I35" s="28">
        <v>712597</v>
      </c>
      <c r="J35" s="28">
        <v>698724</v>
      </c>
      <c r="K35" s="28">
        <v>562218</v>
      </c>
      <c r="L35" s="28">
        <v>504135</v>
      </c>
      <c r="M35" s="28">
        <v>439691</v>
      </c>
      <c r="N35" s="28"/>
      <c r="O35" s="28"/>
      <c r="P35" s="28"/>
      <c r="Q35" s="28"/>
      <c r="R35" s="28"/>
      <c r="S35" s="28"/>
      <c r="T35" s="62"/>
      <c r="U35" s="62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s="69" customFormat="1">
      <c r="A36" s="167">
        <v>2024</v>
      </c>
      <c r="B36" s="28">
        <v>823322</v>
      </c>
      <c r="C36" s="28">
        <v>766617</v>
      </c>
      <c r="D36" s="28">
        <v>716351</v>
      </c>
      <c r="E36" s="28">
        <v>725144</v>
      </c>
      <c r="F36" s="28">
        <v>811336</v>
      </c>
      <c r="G36" s="28">
        <v>881085</v>
      </c>
      <c r="H36" s="62"/>
      <c r="I36" s="62"/>
      <c r="J36" s="62"/>
      <c r="K36" s="62"/>
      <c r="L36" s="62"/>
      <c r="M36" s="62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s="69" customFormat="1">
      <c r="A37" s="151"/>
      <c r="B37" s="165" t="s">
        <v>22</v>
      </c>
      <c r="C37" s="165" t="s">
        <v>23</v>
      </c>
      <c r="D37" s="165" t="s">
        <v>24</v>
      </c>
      <c r="E37" s="165" t="s">
        <v>25</v>
      </c>
      <c r="F37" s="165" t="s">
        <v>26</v>
      </c>
      <c r="G37" s="165" t="s">
        <v>27</v>
      </c>
      <c r="H37" s="165" t="s">
        <v>28</v>
      </c>
      <c r="I37" s="165" t="s">
        <v>29</v>
      </c>
      <c r="J37" s="165" t="s">
        <v>30</v>
      </c>
      <c r="K37" s="165" t="s">
        <v>31</v>
      </c>
      <c r="L37" s="165" t="s">
        <v>32</v>
      </c>
      <c r="M37" s="166" t="s">
        <v>33</v>
      </c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s="69" customFormat="1">
      <c r="A38" s="151">
        <v>2019</v>
      </c>
      <c r="B38" s="170">
        <f t="shared" ref="B38:M38" si="27">B31/B25</f>
        <v>2.8802489889709877</v>
      </c>
      <c r="C38" s="170">
        <f t="shared" si="27"/>
        <v>3.0214591655036336</v>
      </c>
      <c r="D38" s="170">
        <f t="shared" si="27"/>
        <v>3.1386956924420373</v>
      </c>
      <c r="E38" s="170">
        <f t="shared" si="27"/>
        <v>3.0148772217200444</v>
      </c>
      <c r="F38" s="170">
        <f t="shared" si="27"/>
        <v>2.9119092231765391</v>
      </c>
      <c r="G38" s="170">
        <f t="shared" si="27"/>
        <v>2.9755174499131893</v>
      </c>
      <c r="H38" s="170">
        <f t="shared" si="27"/>
        <v>2.5149374626973353</v>
      </c>
      <c r="I38" s="170">
        <f t="shared" si="27"/>
        <v>2.6596365373545776</v>
      </c>
      <c r="J38" s="170">
        <f t="shared" si="27"/>
        <v>3.0922542523734178</v>
      </c>
      <c r="K38" s="170">
        <f t="shared" si="27"/>
        <v>3.45389504304495</v>
      </c>
      <c r="L38" s="170">
        <f t="shared" si="27"/>
        <v>3.1427538145371465</v>
      </c>
      <c r="M38" s="170">
        <f t="shared" si="27"/>
        <v>2.966327388178168</v>
      </c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s="69" customFormat="1">
      <c r="A39" s="151">
        <v>2020</v>
      </c>
      <c r="B39" s="170">
        <f t="shared" ref="B39:M39" si="28">B32/B26</f>
        <v>2.723605344426538</v>
      </c>
      <c r="C39" s="170">
        <f t="shared" si="28"/>
        <v>2.8571777784863266</v>
      </c>
      <c r="D39" s="170">
        <f t="shared" si="28"/>
        <v>2.6544392523364486</v>
      </c>
      <c r="E39" s="170">
        <f t="shared" si="28"/>
        <v>2.2648654077942947</v>
      </c>
      <c r="F39" s="170">
        <f t="shared" si="28"/>
        <v>2.573313953488372</v>
      </c>
      <c r="G39" s="170">
        <f t="shared" si="28"/>
        <v>2.2129688558582603</v>
      </c>
      <c r="H39" s="170">
        <f t="shared" si="28"/>
        <v>2.3911539663771899</v>
      </c>
      <c r="I39" s="170">
        <f t="shared" si="28"/>
        <v>2.5031591506901321</v>
      </c>
      <c r="J39" s="170">
        <f t="shared" si="28"/>
        <v>2.6797616746449564</v>
      </c>
      <c r="K39" s="170">
        <f t="shared" si="28"/>
        <v>2.6583392945578606</v>
      </c>
      <c r="L39" s="170">
        <f t="shared" si="28"/>
        <v>2.4406772359124589</v>
      </c>
      <c r="M39" s="170">
        <f t="shared" si="28"/>
        <v>2.2473349333035664</v>
      </c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s="28" customFormat="1">
      <c r="A40" s="151">
        <v>2021</v>
      </c>
      <c r="B40" s="170">
        <f t="shared" ref="B40:M40" si="29">B33/B27</f>
        <v>2.0787755751930579</v>
      </c>
      <c r="C40" s="170">
        <f t="shared" si="29"/>
        <v>2.0468411262010995</v>
      </c>
      <c r="D40" s="170">
        <f t="shared" si="29"/>
        <v>1.9420414895641693</v>
      </c>
      <c r="E40" s="170">
        <f t="shared" si="29"/>
        <v>2.0585851744593398</v>
      </c>
      <c r="F40" s="170">
        <f t="shared" si="29"/>
        <v>2.3456523847834894</v>
      </c>
      <c r="G40" s="170">
        <f t="shared" si="29"/>
        <v>2.5712865586699083</v>
      </c>
      <c r="H40" s="170">
        <f t="shared" si="29"/>
        <v>2.4881600410209153</v>
      </c>
      <c r="I40" s="170">
        <f t="shared" si="29"/>
        <v>2.5764094874887276</v>
      </c>
      <c r="J40" s="170">
        <f t="shared" si="29"/>
        <v>3.195095967245023</v>
      </c>
      <c r="K40" s="170">
        <f t="shared" si="29"/>
        <v>3.7874747604243453</v>
      </c>
      <c r="L40" s="170">
        <f t="shared" si="29"/>
        <v>3.1978599645401102</v>
      </c>
      <c r="M40" s="170">
        <f t="shared" si="29"/>
        <v>2.7351771355391645</v>
      </c>
    </row>
    <row r="41" spans="1:30" s="28" customFormat="1">
      <c r="A41" s="151">
        <v>2022</v>
      </c>
      <c r="B41" s="170">
        <f t="shared" ref="B41:M41" si="30">B34/B28</f>
        <v>2.4434951006568917</v>
      </c>
      <c r="C41" s="170">
        <f t="shared" si="30"/>
        <v>2.4576581109522553</v>
      </c>
      <c r="D41" s="170">
        <f t="shared" si="30"/>
        <v>2.8178269404450016</v>
      </c>
      <c r="E41" s="170">
        <f t="shared" si="30"/>
        <v>3.1089624689214257</v>
      </c>
      <c r="F41" s="170">
        <f t="shared" si="30"/>
        <v>3.1357901278940905</v>
      </c>
      <c r="G41" s="170">
        <f t="shared" si="30"/>
        <v>3.0248663190530918</v>
      </c>
      <c r="H41" s="170">
        <f t="shared" si="30"/>
        <v>2.5084506721002371</v>
      </c>
      <c r="I41" s="170">
        <f t="shared" si="30"/>
        <v>2.5935100429482452</v>
      </c>
      <c r="J41" s="170">
        <f t="shared" si="30"/>
        <v>3.1496925130985374</v>
      </c>
      <c r="K41" s="170">
        <f t="shared" si="30"/>
        <v>3.5638874248972279</v>
      </c>
      <c r="L41" s="170">
        <f t="shared" si="30"/>
        <v>3.1938955688219961</v>
      </c>
      <c r="M41" s="170">
        <f t="shared" si="30"/>
        <v>2.8415814056939501</v>
      </c>
    </row>
    <row r="42" spans="1:30" s="28" customFormat="1">
      <c r="A42" s="151">
        <v>2023</v>
      </c>
      <c r="B42" s="170">
        <f t="shared" ref="B42:M42" si="31">B35/B29</f>
        <v>2.6156811109367406</v>
      </c>
      <c r="C42" s="170">
        <f t="shared" si="31"/>
        <v>2.6813951676831365</v>
      </c>
      <c r="D42" s="170">
        <f t="shared" si="31"/>
        <v>2.8722272774736339</v>
      </c>
      <c r="E42" s="170">
        <f t="shared" si="31"/>
        <v>2.9464110689238439</v>
      </c>
      <c r="F42" s="170">
        <f t="shared" si="31"/>
        <v>3.2178799226369286</v>
      </c>
      <c r="G42" s="170">
        <f t="shared" si="31"/>
        <v>3.0531542987213753</v>
      </c>
      <c r="H42" s="170">
        <f t="shared" si="31"/>
        <v>2.5946385109698658</v>
      </c>
      <c r="I42" s="170">
        <f t="shared" si="31"/>
        <v>2.6504487482286252</v>
      </c>
      <c r="J42" s="170">
        <f t="shared" si="31"/>
        <v>3.0530763483192707</v>
      </c>
      <c r="K42" s="170">
        <f t="shared" si="31"/>
        <v>3.3421590773986445</v>
      </c>
      <c r="L42" s="170">
        <f t="shared" si="31"/>
        <v>3.044900251861784</v>
      </c>
      <c r="M42" s="170">
        <f t="shared" si="31"/>
        <v>2.8642498860009118</v>
      </c>
    </row>
    <row r="43" spans="1:30" s="28" customFormat="1">
      <c r="A43" s="151">
        <v>2024</v>
      </c>
      <c r="B43" s="170">
        <f t="shared" ref="B43:M43" si="32">B36/B30</f>
        <v>2.6605806393237077</v>
      </c>
      <c r="C43" s="170">
        <f t="shared" si="32"/>
        <v>2.7146878850975225</v>
      </c>
      <c r="D43" s="170">
        <f t="shared" si="32"/>
        <v>2.8249507058916317</v>
      </c>
      <c r="E43" s="170">
        <f t="shared" si="32"/>
        <v>2.8901368257852638</v>
      </c>
      <c r="F43" s="170">
        <f t="shared" si="32"/>
        <v>3.140465029862705</v>
      </c>
      <c r="G43" s="170">
        <f t="shared" si="32"/>
        <v>3.018324015456713</v>
      </c>
      <c r="H43" s="170" t="e">
        <f t="shared" si="32"/>
        <v>#DIV/0!</v>
      </c>
      <c r="I43" s="170" t="e">
        <f t="shared" si="32"/>
        <v>#DIV/0!</v>
      </c>
      <c r="J43" s="170" t="e">
        <f t="shared" si="32"/>
        <v>#DIV/0!</v>
      </c>
      <c r="K43" s="170" t="e">
        <f t="shared" si="32"/>
        <v>#DIV/0!</v>
      </c>
      <c r="L43" s="170" t="e">
        <f t="shared" si="32"/>
        <v>#DIV/0!</v>
      </c>
      <c r="M43" s="170" t="e">
        <f t="shared" si="32"/>
        <v>#DIV/0!</v>
      </c>
    </row>
    <row r="44" spans="1:30" s="23" customFormat="1"/>
    <row r="45" spans="1:30" s="23" customFormat="1">
      <c r="A45" s="89"/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</row>
    <row r="46" spans="1:30" s="23" customFormat="1">
      <c r="A46" s="89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</row>
    <row r="47" spans="1:30" s="23" customFormat="1">
      <c r="A47" s="69"/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/>
      <c r="O47"/>
    </row>
    <row r="48" spans="1:30" s="23" customFormat="1">
      <c r="A48" s="69"/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/>
      <c r="O48"/>
    </row>
    <row r="49" spans="1:27" s="23" customFormat="1">
      <c r="N49"/>
      <c r="O49"/>
    </row>
    <row r="50" spans="1:27" s="23" customFormat="1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V50"/>
      <c r="W50"/>
      <c r="X50"/>
      <c r="Y50"/>
      <c r="Z50"/>
      <c r="AA50"/>
    </row>
    <row r="51" spans="1:27" s="23" customFormat="1">
      <c r="V51"/>
      <c r="W51"/>
      <c r="X51"/>
      <c r="Y51"/>
      <c r="Z51"/>
      <c r="AA51"/>
    </row>
    <row r="52" spans="1:27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</row>
    <row r="53" spans="1:27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</row>
    <row r="54" spans="1:27"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</row>
  </sheetData>
  <sheetProtection algorithmName="SHA-512" hashValue="Y6MVFc/7Q59MhqQ+mbnzivCNsMKXN/Idf6JuxM71tUYj3qRsinVjEWf6yOcENA3DLPnrFlZzU68tqwmZ7d9s4A==" saltValue="N3XF4ytBQAcYXMtAvePnyQ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ignoredErrors>
    <ignoredError sqref="E43:F43 G43:M43" evalError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78"/>
  <sheetViews>
    <sheetView showGridLines="0" tabSelected="1" topLeftCell="A56" zoomScale="85" zoomScaleNormal="85" workbookViewId="0">
      <selection activeCell="O84" sqref="O84"/>
    </sheetView>
  </sheetViews>
  <sheetFormatPr defaultRowHeight="14.4"/>
  <cols>
    <col min="2" max="2" width="6.88671875" customWidth="1"/>
    <col min="3" max="3" width="28.88671875" customWidth="1"/>
    <col min="4" max="4" width="26.6640625" customWidth="1"/>
    <col min="5" max="5" width="31.554687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220" t="s">
        <v>79</v>
      </c>
      <c r="C6" s="222" t="s">
        <v>15</v>
      </c>
      <c r="D6" s="223"/>
      <c r="E6" s="224"/>
      <c r="F6" s="222" t="s">
        <v>16</v>
      </c>
      <c r="G6" s="223"/>
      <c r="H6" s="224"/>
      <c r="I6" s="228" t="s">
        <v>17</v>
      </c>
      <c r="J6" s="229"/>
      <c r="K6" s="230"/>
      <c r="L6" s="222" t="s">
        <v>18</v>
      </c>
      <c r="M6" s="223"/>
      <c r="N6" s="224"/>
      <c r="O6" s="222" t="s">
        <v>19</v>
      </c>
      <c r="P6" s="223"/>
      <c r="Q6" s="267"/>
    </row>
    <row r="7" spans="2:17">
      <c r="B7" s="221"/>
      <c r="C7" s="225"/>
      <c r="D7" s="226"/>
      <c r="E7" s="227"/>
      <c r="F7" s="225"/>
      <c r="G7" s="226"/>
      <c r="H7" s="227"/>
      <c r="I7" s="231"/>
      <c r="J7" s="232"/>
      <c r="K7" s="233"/>
      <c r="L7" s="225"/>
      <c r="M7" s="226"/>
      <c r="N7" s="227"/>
      <c r="O7" s="225"/>
      <c r="P7" s="226"/>
      <c r="Q7" s="268"/>
    </row>
    <row r="8" spans="2:17" ht="15.75" customHeight="1">
      <c r="B8" s="128" t="s">
        <v>80</v>
      </c>
      <c r="C8" s="246" t="s">
        <v>82</v>
      </c>
      <c r="D8" s="205"/>
      <c r="E8" s="206"/>
      <c r="F8" s="240">
        <v>8234</v>
      </c>
      <c r="G8" s="237"/>
      <c r="H8" s="238"/>
      <c r="I8" s="255" t="s">
        <v>40</v>
      </c>
      <c r="J8" s="205"/>
      <c r="K8" s="206"/>
      <c r="L8" s="256" t="s">
        <v>47</v>
      </c>
      <c r="M8" s="212"/>
      <c r="N8" s="213"/>
      <c r="O8" s="255" t="s">
        <v>41</v>
      </c>
      <c r="P8" s="205"/>
      <c r="Q8" s="206"/>
    </row>
    <row r="9" spans="2:17" ht="15" customHeight="1">
      <c r="B9" s="128" t="s">
        <v>81</v>
      </c>
      <c r="C9" s="246" t="s">
        <v>83</v>
      </c>
      <c r="D9" s="205"/>
      <c r="E9" s="206"/>
      <c r="F9" s="240">
        <v>4566</v>
      </c>
      <c r="G9" s="237"/>
      <c r="H9" s="238"/>
      <c r="I9" s="255" t="s">
        <v>42</v>
      </c>
      <c r="J9" s="205"/>
      <c r="K9" s="206"/>
      <c r="L9" s="256" t="s">
        <v>48</v>
      </c>
      <c r="M9" s="212"/>
      <c r="N9" s="213"/>
      <c r="O9" s="255" t="s">
        <v>41</v>
      </c>
      <c r="P9" s="205"/>
      <c r="Q9" s="206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220" t="s">
        <v>79</v>
      </c>
      <c r="C13" s="222" t="s">
        <v>15</v>
      </c>
      <c r="D13" s="223"/>
      <c r="E13" s="224"/>
      <c r="F13" s="222" t="s">
        <v>16</v>
      </c>
      <c r="G13" s="223"/>
      <c r="H13" s="224"/>
      <c r="I13" s="228" t="s">
        <v>207</v>
      </c>
      <c r="J13" s="229"/>
      <c r="K13" s="230"/>
      <c r="L13" s="222" t="s">
        <v>18</v>
      </c>
      <c r="M13" s="223"/>
      <c r="N13" s="224"/>
      <c r="O13" s="222" t="s">
        <v>19</v>
      </c>
      <c r="P13" s="223"/>
      <c r="Q13" s="267"/>
    </row>
    <row r="14" spans="2:17" ht="15" customHeight="1">
      <c r="B14" s="221"/>
      <c r="C14" s="225"/>
      <c r="D14" s="226"/>
      <c r="E14" s="227"/>
      <c r="F14" s="225"/>
      <c r="G14" s="226"/>
      <c r="H14" s="227"/>
      <c r="I14" s="231"/>
      <c r="J14" s="232"/>
      <c r="K14" s="233"/>
      <c r="L14" s="225"/>
      <c r="M14" s="226"/>
      <c r="N14" s="227"/>
      <c r="O14" s="225"/>
      <c r="P14" s="226"/>
      <c r="Q14" s="268"/>
    </row>
    <row r="15" spans="2:17" ht="15" customHeight="1">
      <c r="B15" s="128" t="s">
        <v>80</v>
      </c>
      <c r="C15" s="246" t="s">
        <v>84</v>
      </c>
      <c r="D15" s="205"/>
      <c r="E15" s="206"/>
      <c r="F15" s="240">
        <v>6934</v>
      </c>
      <c r="G15" s="237"/>
      <c r="H15" s="238"/>
      <c r="I15" s="255" t="s">
        <v>39</v>
      </c>
      <c r="J15" s="205"/>
      <c r="K15" s="206"/>
      <c r="L15" s="256" t="s">
        <v>47</v>
      </c>
      <c r="M15" s="212"/>
      <c r="N15" s="213"/>
      <c r="O15" s="255" t="s">
        <v>36</v>
      </c>
      <c r="P15" s="205"/>
      <c r="Q15" s="206"/>
    </row>
    <row r="16" spans="2:17" ht="15" customHeight="1">
      <c r="B16" s="128" t="s">
        <v>81</v>
      </c>
      <c r="C16" s="246" t="s">
        <v>85</v>
      </c>
      <c r="D16" s="263"/>
      <c r="E16" s="264"/>
      <c r="F16" s="240">
        <v>4281</v>
      </c>
      <c r="G16" s="237"/>
      <c r="H16" s="238"/>
      <c r="I16" s="255" t="s">
        <v>34</v>
      </c>
      <c r="J16" s="205"/>
      <c r="K16" s="206"/>
      <c r="L16" s="256" t="s">
        <v>49</v>
      </c>
      <c r="M16" s="265"/>
      <c r="N16" s="266"/>
      <c r="O16" s="255" t="s">
        <v>37</v>
      </c>
      <c r="P16" s="205"/>
      <c r="Q16" s="206"/>
    </row>
    <row r="17" spans="2:17" ht="15" customHeight="1">
      <c r="B17" s="128" t="s">
        <v>88</v>
      </c>
      <c r="C17" s="246" t="s">
        <v>86</v>
      </c>
      <c r="D17" s="205"/>
      <c r="E17" s="206"/>
      <c r="F17" s="240">
        <v>266</v>
      </c>
      <c r="G17" s="237"/>
      <c r="H17" s="238"/>
      <c r="I17" s="255" t="s">
        <v>35</v>
      </c>
      <c r="J17" s="205"/>
      <c r="K17" s="206"/>
      <c r="L17" s="256" t="s">
        <v>50</v>
      </c>
      <c r="M17" s="212"/>
      <c r="N17" s="213"/>
      <c r="O17" s="255" t="s">
        <v>38</v>
      </c>
      <c r="P17" s="205"/>
      <c r="Q17" s="206"/>
    </row>
    <row r="18" spans="2:17" ht="15" customHeight="1">
      <c r="B18" s="128" t="s">
        <v>89</v>
      </c>
      <c r="C18" s="246" t="s">
        <v>87</v>
      </c>
      <c r="D18" s="205"/>
      <c r="E18" s="206"/>
      <c r="F18" s="240">
        <v>7334</v>
      </c>
      <c r="G18" s="237"/>
      <c r="H18" s="238"/>
      <c r="I18" s="257" t="s">
        <v>66</v>
      </c>
      <c r="J18" s="205"/>
      <c r="K18" s="206"/>
      <c r="L18" s="256" t="s">
        <v>67</v>
      </c>
      <c r="M18" s="212"/>
      <c r="N18" s="213"/>
      <c r="O18" s="258" t="s">
        <v>68</v>
      </c>
      <c r="P18" s="259"/>
      <c r="Q18" s="260"/>
    </row>
    <row r="20" spans="2:17">
      <c r="B20" s="9" t="s">
        <v>220</v>
      </c>
    </row>
    <row r="22" spans="2:17">
      <c r="B22" s="220" t="s">
        <v>79</v>
      </c>
      <c r="C22" s="222" t="s">
        <v>15</v>
      </c>
      <c r="D22" s="223"/>
      <c r="E22" s="224"/>
      <c r="F22" s="222" t="s">
        <v>16</v>
      </c>
      <c r="G22" s="223"/>
      <c r="H22" s="224"/>
      <c r="I22" s="228" t="s">
        <v>17</v>
      </c>
      <c r="J22" s="229"/>
      <c r="K22" s="230"/>
      <c r="L22" s="222" t="s">
        <v>18</v>
      </c>
      <c r="M22" s="223"/>
      <c r="N22" s="224"/>
      <c r="O22" s="222" t="s">
        <v>19</v>
      </c>
      <c r="P22" s="223"/>
      <c r="Q22" s="224"/>
    </row>
    <row r="23" spans="2:17">
      <c r="B23" s="221"/>
      <c r="C23" s="225"/>
      <c r="D23" s="226"/>
      <c r="E23" s="227"/>
      <c r="F23" s="225"/>
      <c r="G23" s="226"/>
      <c r="H23" s="227"/>
      <c r="I23" s="231"/>
      <c r="J23" s="232"/>
      <c r="K23" s="233"/>
      <c r="L23" s="225"/>
      <c r="M23" s="226"/>
      <c r="N23" s="227"/>
      <c r="O23" s="225"/>
      <c r="P23" s="226"/>
      <c r="Q23" s="227"/>
    </row>
    <row r="24" spans="2:17">
      <c r="B24" s="128" t="s">
        <v>80</v>
      </c>
      <c r="C24" s="261" t="s">
        <v>123</v>
      </c>
      <c r="D24" s="205"/>
      <c r="E24" s="206"/>
      <c r="F24" s="236">
        <v>4642</v>
      </c>
      <c r="G24" s="237"/>
      <c r="H24" s="238"/>
      <c r="I24" s="261" t="s">
        <v>124</v>
      </c>
      <c r="J24" s="205"/>
      <c r="K24" s="206"/>
      <c r="L24" s="262" t="s">
        <v>117</v>
      </c>
      <c r="M24" s="212"/>
      <c r="N24" s="213"/>
      <c r="O24" s="250" t="s">
        <v>95</v>
      </c>
      <c r="P24" s="202"/>
      <c r="Q24" s="203"/>
    </row>
    <row r="25" spans="2:17" ht="15" customHeight="1">
      <c r="B25" s="128" t="s">
        <v>81</v>
      </c>
      <c r="C25" s="246" t="s">
        <v>90</v>
      </c>
      <c r="D25" s="205"/>
      <c r="E25" s="206"/>
      <c r="F25" s="240">
        <v>186</v>
      </c>
      <c r="G25" s="237"/>
      <c r="H25" s="238"/>
      <c r="I25" s="246" t="s">
        <v>97</v>
      </c>
      <c r="J25" s="205"/>
      <c r="K25" s="206"/>
      <c r="L25" s="247" t="s">
        <v>93</v>
      </c>
      <c r="M25" s="212"/>
      <c r="N25" s="213"/>
      <c r="O25" s="248" t="s">
        <v>95</v>
      </c>
      <c r="P25" s="244"/>
      <c r="Q25" s="245"/>
    </row>
    <row r="26" spans="2:17">
      <c r="B26" s="128" t="s">
        <v>88</v>
      </c>
      <c r="C26" s="246" t="s">
        <v>91</v>
      </c>
      <c r="D26" s="263"/>
      <c r="E26" s="264"/>
      <c r="F26" s="240">
        <v>3134</v>
      </c>
      <c r="G26" s="237"/>
      <c r="H26" s="238"/>
      <c r="I26" s="246" t="s">
        <v>98</v>
      </c>
      <c r="J26" s="205"/>
      <c r="K26" s="206"/>
      <c r="L26" s="247" t="s">
        <v>48</v>
      </c>
      <c r="M26" s="265"/>
      <c r="N26" s="266"/>
      <c r="O26" s="248" t="s">
        <v>95</v>
      </c>
      <c r="P26" s="244"/>
      <c r="Q26" s="245"/>
    </row>
    <row r="27" spans="2:17" ht="15" customHeight="1">
      <c r="B27" s="129" t="s">
        <v>89</v>
      </c>
      <c r="C27" s="246" t="s">
        <v>92</v>
      </c>
      <c r="D27" s="205"/>
      <c r="E27" s="206"/>
      <c r="F27" s="240">
        <v>4687</v>
      </c>
      <c r="G27" s="237"/>
      <c r="H27" s="238"/>
      <c r="I27" s="246" t="s">
        <v>99</v>
      </c>
      <c r="J27" s="205"/>
      <c r="K27" s="206"/>
      <c r="L27" s="247" t="s">
        <v>94</v>
      </c>
      <c r="M27" s="212"/>
      <c r="N27" s="213"/>
      <c r="O27" s="248" t="s">
        <v>96</v>
      </c>
      <c r="P27" s="244"/>
      <c r="Q27" s="245"/>
    </row>
    <row r="28" spans="2:17">
      <c r="B28" s="128" t="s">
        <v>105</v>
      </c>
      <c r="C28" s="253" t="s">
        <v>101</v>
      </c>
      <c r="D28" s="205"/>
      <c r="E28" s="206"/>
      <c r="F28" s="240">
        <v>5653</v>
      </c>
      <c r="G28" s="237"/>
      <c r="H28" s="238"/>
      <c r="I28" s="253" t="s">
        <v>102</v>
      </c>
      <c r="J28" s="205"/>
      <c r="K28" s="206"/>
      <c r="L28" s="249" t="s">
        <v>47</v>
      </c>
      <c r="M28" s="212"/>
      <c r="N28" s="213"/>
      <c r="O28" s="254" t="s">
        <v>103</v>
      </c>
      <c r="P28" s="244"/>
      <c r="Q28" s="245"/>
    </row>
    <row r="29" spans="2:17">
      <c r="B29" s="129" t="s">
        <v>106</v>
      </c>
      <c r="C29" s="246" t="s">
        <v>109</v>
      </c>
      <c r="D29" s="205"/>
      <c r="E29" s="206"/>
      <c r="F29" s="240">
        <v>1299</v>
      </c>
      <c r="G29" s="237"/>
      <c r="H29" s="238"/>
      <c r="I29" s="251" t="s">
        <v>118</v>
      </c>
      <c r="J29" s="205"/>
      <c r="K29" s="206"/>
      <c r="L29" s="247" t="s">
        <v>50</v>
      </c>
      <c r="M29" s="212"/>
      <c r="N29" s="213"/>
      <c r="O29" s="252" t="s">
        <v>113</v>
      </c>
      <c r="P29" s="244"/>
      <c r="Q29" s="245"/>
    </row>
    <row r="30" spans="2:17">
      <c r="B30" s="128" t="s">
        <v>107</v>
      </c>
      <c r="C30" s="253" t="s">
        <v>110</v>
      </c>
      <c r="D30" s="205"/>
      <c r="E30" s="206"/>
      <c r="F30" s="240">
        <v>4439</v>
      </c>
      <c r="G30" s="237"/>
      <c r="H30" s="238"/>
      <c r="I30" s="251" t="s">
        <v>119</v>
      </c>
      <c r="J30" s="205"/>
      <c r="K30" s="206"/>
      <c r="L30" s="249" t="s">
        <v>117</v>
      </c>
      <c r="M30" s="212"/>
      <c r="N30" s="213"/>
      <c r="O30" s="252" t="s">
        <v>113</v>
      </c>
      <c r="P30" s="244"/>
      <c r="Q30" s="245"/>
    </row>
    <row r="31" spans="2:17">
      <c r="B31" s="129" t="s">
        <v>108</v>
      </c>
      <c r="C31" s="246" t="s">
        <v>111</v>
      </c>
      <c r="D31" s="205"/>
      <c r="E31" s="206"/>
      <c r="F31" s="240">
        <v>22710</v>
      </c>
      <c r="G31" s="237"/>
      <c r="H31" s="238"/>
      <c r="I31" s="251" t="s">
        <v>120</v>
      </c>
      <c r="J31" s="205"/>
      <c r="K31" s="206"/>
      <c r="L31" s="247" t="s">
        <v>116</v>
      </c>
      <c r="M31" s="212"/>
      <c r="N31" s="213"/>
      <c r="O31" s="252" t="s">
        <v>113</v>
      </c>
      <c r="P31" s="244"/>
      <c r="Q31" s="245"/>
    </row>
    <row r="32" spans="2:17">
      <c r="B32" s="129" t="s">
        <v>122</v>
      </c>
      <c r="C32" s="253" t="s">
        <v>112</v>
      </c>
      <c r="D32" s="205"/>
      <c r="E32" s="206"/>
      <c r="F32" s="240">
        <v>617</v>
      </c>
      <c r="G32" s="237"/>
      <c r="H32" s="238"/>
      <c r="I32" s="251" t="s">
        <v>121</v>
      </c>
      <c r="J32" s="205"/>
      <c r="K32" s="206"/>
      <c r="L32" s="249" t="s">
        <v>115</v>
      </c>
      <c r="M32" s="212"/>
      <c r="N32" s="213"/>
      <c r="O32" s="252" t="s">
        <v>114</v>
      </c>
      <c r="P32" s="244"/>
      <c r="Q32" s="245"/>
    </row>
    <row r="33" spans="2:17">
      <c r="B33" s="130" t="s">
        <v>125</v>
      </c>
      <c r="C33" s="253" t="s">
        <v>126</v>
      </c>
      <c r="D33" s="205"/>
      <c r="E33" s="206"/>
      <c r="F33" s="240">
        <v>24547</v>
      </c>
      <c r="G33" s="237"/>
      <c r="H33" s="238"/>
      <c r="I33" s="261" t="s">
        <v>120</v>
      </c>
      <c r="J33" s="205"/>
      <c r="K33" s="206"/>
      <c r="L33" s="249" t="s">
        <v>93</v>
      </c>
      <c r="M33" s="212"/>
      <c r="N33" s="213"/>
      <c r="O33" s="250" t="s">
        <v>127</v>
      </c>
      <c r="P33" s="244"/>
      <c r="Q33" s="245"/>
    </row>
    <row r="34" spans="2:17">
      <c r="B34" s="131" t="s">
        <v>129</v>
      </c>
      <c r="C34" s="241" t="s">
        <v>130</v>
      </c>
      <c r="D34" s="205"/>
      <c r="E34" s="206"/>
      <c r="F34" s="240">
        <v>5783</v>
      </c>
      <c r="G34" s="237"/>
      <c r="H34" s="238"/>
      <c r="I34" s="241" t="s">
        <v>131</v>
      </c>
      <c r="J34" s="205"/>
      <c r="K34" s="206"/>
      <c r="L34" s="242" t="s">
        <v>47</v>
      </c>
      <c r="M34" s="212"/>
      <c r="N34" s="213"/>
      <c r="O34" s="243" t="s">
        <v>132</v>
      </c>
      <c r="P34" s="244"/>
      <c r="Q34" s="245"/>
    </row>
    <row r="36" spans="2:17">
      <c r="B36" s="9" t="s">
        <v>221</v>
      </c>
    </row>
    <row r="38" spans="2:17">
      <c r="B38" s="220" t="s">
        <v>79</v>
      </c>
      <c r="C38" s="222" t="s">
        <v>15</v>
      </c>
      <c r="D38" s="223"/>
      <c r="E38" s="224"/>
      <c r="F38" s="222" t="s">
        <v>16</v>
      </c>
      <c r="G38" s="223"/>
      <c r="H38" s="224"/>
      <c r="I38" s="228" t="s">
        <v>17</v>
      </c>
      <c r="J38" s="229"/>
      <c r="K38" s="230"/>
      <c r="L38" s="222" t="s">
        <v>18</v>
      </c>
      <c r="M38" s="223"/>
      <c r="N38" s="224"/>
      <c r="O38" s="222" t="s">
        <v>19</v>
      </c>
      <c r="P38" s="223"/>
      <c r="Q38" s="224"/>
    </row>
    <row r="39" spans="2:17">
      <c r="B39" s="221"/>
      <c r="C39" s="225"/>
      <c r="D39" s="226"/>
      <c r="E39" s="227"/>
      <c r="F39" s="225"/>
      <c r="G39" s="226"/>
      <c r="H39" s="227"/>
      <c r="I39" s="231"/>
      <c r="J39" s="232"/>
      <c r="K39" s="233"/>
      <c r="L39" s="225"/>
      <c r="M39" s="226"/>
      <c r="N39" s="227"/>
      <c r="O39" s="225"/>
      <c r="P39" s="226"/>
      <c r="Q39" s="227"/>
    </row>
    <row r="40" spans="2:17">
      <c r="B40" s="128" t="s">
        <v>80</v>
      </c>
      <c r="C40" s="273" t="s">
        <v>133</v>
      </c>
      <c r="D40" s="205"/>
      <c r="E40" s="206"/>
      <c r="F40" s="236">
        <v>10570</v>
      </c>
      <c r="G40" s="237"/>
      <c r="H40" s="238"/>
      <c r="I40" s="273" t="s">
        <v>135</v>
      </c>
      <c r="J40" s="205"/>
      <c r="K40" s="206"/>
      <c r="L40" s="274" t="s">
        <v>115</v>
      </c>
      <c r="M40" s="212"/>
      <c r="N40" s="213"/>
      <c r="O40" s="275" t="s">
        <v>134</v>
      </c>
      <c r="P40" s="202"/>
      <c r="Q40" s="203"/>
    </row>
    <row r="41" spans="2:17">
      <c r="B41" s="128" t="s">
        <v>81</v>
      </c>
      <c r="C41" s="235" t="s">
        <v>139</v>
      </c>
      <c r="D41" s="205"/>
      <c r="E41" s="206"/>
      <c r="F41" s="236">
        <v>10089</v>
      </c>
      <c r="G41" s="237"/>
      <c r="H41" s="238"/>
      <c r="I41" s="235" t="s">
        <v>144</v>
      </c>
      <c r="J41" s="205"/>
      <c r="K41" s="206"/>
      <c r="L41" s="274" t="s">
        <v>115</v>
      </c>
      <c r="M41" s="212"/>
      <c r="N41" s="213"/>
      <c r="O41" s="234" t="s">
        <v>140</v>
      </c>
      <c r="P41" s="202"/>
      <c r="Q41" s="203"/>
    </row>
    <row r="42" spans="2:17" ht="15" customHeight="1">
      <c r="B42" s="128" t="s">
        <v>88</v>
      </c>
      <c r="C42" s="235" t="s">
        <v>141</v>
      </c>
      <c r="D42" s="205"/>
      <c r="E42" s="206"/>
      <c r="F42" s="236">
        <v>3707</v>
      </c>
      <c r="G42" s="237"/>
      <c r="H42" s="238"/>
      <c r="I42" s="235" t="s">
        <v>145</v>
      </c>
      <c r="J42" s="205"/>
      <c r="K42" s="206"/>
      <c r="L42" s="239" t="s">
        <v>48</v>
      </c>
      <c r="M42" s="212"/>
      <c r="N42" s="213"/>
      <c r="O42" s="234" t="s">
        <v>140</v>
      </c>
      <c r="P42" s="202"/>
      <c r="Q42" s="203"/>
    </row>
    <row r="43" spans="2:17">
      <c r="B43" s="128" t="s">
        <v>89</v>
      </c>
      <c r="C43" s="235" t="s">
        <v>142</v>
      </c>
      <c r="D43" s="205"/>
      <c r="E43" s="206"/>
      <c r="F43" s="236">
        <v>173</v>
      </c>
      <c r="G43" s="237"/>
      <c r="H43" s="238"/>
      <c r="I43" s="235" t="s">
        <v>120</v>
      </c>
      <c r="J43" s="205"/>
      <c r="K43" s="206"/>
      <c r="L43" s="239" t="s">
        <v>50</v>
      </c>
      <c r="M43" s="212"/>
      <c r="N43" s="213"/>
      <c r="O43" s="234" t="s">
        <v>143</v>
      </c>
      <c r="P43" s="202"/>
      <c r="Q43" s="203"/>
    </row>
    <row r="44" spans="2:17">
      <c r="B44" s="128" t="s">
        <v>105</v>
      </c>
      <c r="C44" s="276" t="s">
        <v>147</v>
      </c>
      <c r="D44" s="205"/>
      <c r="E44" s="206"/>
      <c r="F44" s="236">
        <v>9080</v>
      </c>
      <c r="G44" s="237"/>
      <c r="H44" s="238"/>
      <c r="I44" s="276" t="s">
        <v>149</v>
      </c>
      <c r="J44" s="205"/>
      <c r="K44" s="206"/>
      <c r="L44" s="269" t="s">
        <v>117</v>
      </c>
      <c r="M44" s="212"/>
      <c r="N44" s="213"/>
      <c r="O44" s="270" t="s">
        <v>148</v>
      </c>
      <c r="P44" s="202"/>
      <c r="Q44" s="203"/>
    </row>
    <row r="45" spans="2:17">
      <c r="B45" s="128" t="s">
        <v>106</v>
      </c>
      <c r="C45" s="276" t="s">
        <v>150</v>
      </c>
      <c r="D45" s="205"/>
      <c r="E45" s="206"/>
      <c r="F45" s="236">
        <v>9028</v>
      </c>
      <c r="G45" s="237"/>
      <c r="H45" s="238"/>
      <c r="I45" s="276" t="s">
        <v>153</v>
      </c>
      <c r="J45" s="205"/>
      <c r="K45" s="206"/>
      <c r="L45" s="269" t="s">
        <v>151</v>
      </c>
      <c r="M45" s="212"/>
      <c r="N45" s="213"/>
      <c r="O45" s="270" t="s">
        <v>152</v>
      </c>
      <c r="P45" s="202"/>
      <c r="Q45" s="203"/>
    </row>
    <row r="46" spans="2:17">
      <c r="B46" s="128" t="s">
        <v>107</v>
      </c>
      <c r="C46" s="271" t="s">
        <v>154</v>
      </c>
      <c r="D46" s="205"/>
      <c r="E46" s="206"/>
      <c r="F46" s="236">
        <v>9236</v>
      </c>
      <c r="G46" s="237"/>
      <c r="H46" s="238"/>
      <c r="I46" s="271" t="s">
        <v>156</v>
      </c>
      <c r="J46" s="205"/>
      <c r="K46" s="206"/>
      <c r="L46" s="272" t="s">
        <v>115</v>
      </c>
      <c r="M46" s="212"/>
      <c r="N46" s="213"/>
      <c r="O46" s="201" t="s">
        <v>155</v>
      </c>
      <c r="P46" s="202"/>
      <c r="Q46" s="203"/>
    </row>
    <row r="47" spans="2:17">
      <c r="B47" s="128" t="s">
        <v>108</v>
      </c>
      <c r="C47" s="271" t="s">
        <v>157</v>
      </c>
      <c r="D47" s="205"/>
      <c r="E47" s="206"/>
      <c r="F47" s="236">
        <v>6744</v>
      </c>
      <c r="G47" s="237"/>
      <c r="H47" s="238"/>
      <c r="I47" s="271" t="s">
        <v>158</v>
      </c>
      <c r="J47" s="205"/>
      <c r="K47" s="206"/>
      <c r="L47" s="272" t="s">
        <v>117</v>
      </c>
      <c r="M47" s="212"/>
      <c r="N47" s="213"/>
      <c r="O47" s="201" t="s">
        <v>155</v>
      </c>
      <c r="P47" s="202"/>
      <c r="Q47" s="203"/>
    </row>
    <row r="49" spans="2:17">
      <c r="B49" s="9" t="s">
        <v>222</v>
      </c>
    </row>
    <row r="51" spans="2:17">
      <c r="B51" s="220" t="s">
        <v>79</v>
      </c>
      <c r="C51" s="222" t="s">
        <v>15</v>
      </c>
      <c r="D51" s="223"/>
      <c r="E51" s="224"/>
      <c r="F51" s="222" t="s">
        <v>16</v>
      </c>
      <c r="G51" s="223"/>
      <c r="H51" s="224"/>
      <c r="I51" s="228" t="s">
        <v>17</v>
      </c>
      <c r="J51" s="229"/>
      <c r="K51" s="230"/>
      <c r="L51" s="222" t="s">
        <v>18</v>
      </c>
      <c r="M51" s="223"/>
      <c r="N51" s="224"/>
      <c r="O51" s="222" t="s">
        <v>19</v>
      </c>
      <c r="P51" s="223"/>
      <c r="Q51" s="224"/>
    </row>
    <row r="52" spans="2:17">
      <c r="B52" s="221"/>
      <c r="C52" s="225"/>
      <c r="D52" s="226"/>
      <c r="E52" s="227"/>
      <c r="F52" s="225"/>
      <c r="G52" s="226"/>
      <c r="H52" s="227"/>
      <c r="I52" s="231"/>
      <c r="J52" s="232"/>
      <c r="K52" s="233"/>
      <c r="L52" s="225"/>
      <c r="M52" s="226"/>
      <c r="N52" s="227"/>
      <c r="O52" s="225"/>
      <c r="P52" s="226"/>
      <c r="Q52" s="227"/>
    </row>
    <row r="53" spans="2:17" ht="15" customHeight="1">
      <c r="B53" s="132" t="s">
        <v>80</v>
      </c>
      <c r="C53" s="218" t="s">
        <v>161</v>
      </c>
      <c r="D53" s="205"/>
      <c r="E53" s="206"/>
      <c r="F53" s="207">
        <v>7796</v>
      </c>
      <c r="G53" s="208"/>
      <c r="H53" s="209"/>
      <c r="I53" s="218" t="s">
        <v>163</v>
      </c>
      <c r="J53" s="205"/>
      <c r="K53" s="206"/>
      <c r="L53" s="219" t="s">
        <v>48</v>
      </c>
      <c r="M53" s="212"/>
      <c r="N53" s="213"/>
      <c r="O53" s="214" t="s">
        <v>162</v>
      </c>
      <c r="P53" s="215"/>
      <c r="Q53" s="216"/>
    </row>
    <row r="54" spans="2:17" ht="15" customHeight="1">
      <c r="B54" s="132" t="s">
        <v>81</v>
      </c>
      <c r="C54" s="217" t="s">
        <v>202</v>
      </c>
      <c r="D54" s="205"/>
      <c r="E54" s="206"/>
      <c r="F54" s="207">
        <v>21604</v>
      </c>
      <c r="G54" s="208"/>
      <c r="H54" s="209"/>
      <c r="I54" s="218" t="s">
        <v>144</v>
      </c>
      <c r="J54" s="205"/>
      <c r="K54" s="206"/>
      <c r="L54" s="219" t="s">
        <v>166</v>
      </c>
      <c r="M54" s="212"/>
      <c r="N54" s="213"/>
      <c r="O54" s="214" t="s">
        <v>167</v>
      </c>
      <c r="P54" s="215"/>
      <c r="Q54" s="216"/>
    </row>
    <row r="55" spans="2:17" ht="15" customHeight="1">
      <c r="B55" s="132" t="s">
        <v>88</v>
      </c>
      <c r="C55" s="217" t="s">
        <v>203</v>
      </c>
      <c r="D55" s="205"/>
      <c r="E55" s="206"/>
      <c r="F55" s="207">
        <v>7933</v>
      </c>
      <c r="G55" s="208"/>
      <c r="H55" s="209"/>
      <c r="I55" s="218" t="s">
        <v>171</v>
      </c>
      <c r="J55" s="205"/>
      <c r="K55" s="206"/>
      <c r="L55" s="219" t="s">
        <v>115</v>
      </c>
      <c r="M55" s="212"/>
      <c r="N55" s="213"/>
      <c r="O55" s="214" t="s">
        <v>173</v>
      </c>
      <c r="P55" s="215"/>
      <c r="Q55" s="216"/>
    </row>
    <row r="56" spans="2:17" ht="15" customHeight="1">
      <c r="B56" s="132" t="s">
        <v>89</v>
      </c>
      <c r="C56" s="217" t="s">
        <v>201</v>
      </c>
      <c r="D56" s="205"/>
      <c r="E56" s="206"/>
      <c r="F56" s="207">
        <v>3718</v>
      </c>
      <c r="G56" s="208"/>
      <c r="H56" s="209"/>
      <c r="I56" s="218" t="s">
        <v>172</v>
      </c>
      <c r="J56" s="205"/>
      <c r="K56" s="206"/>
      <c r="L56" s="219" t="s">
        <v>115</v>
      </c>
      <c r="M56" s="212"/>
      <c r="N56" s="213"/>
      <c r="O56" s="214" t="s">
        <v>174</v>
      </c>
      <c r="P56" s="215"/>
      <c r="Q56" s="216"/>
    </row>
    <row r="57" spans="2:17" ht="15" customHeight="1">
      <c r="B57" s="132" t="s">
        <v>105</v>
      </c>
      <c r="C57" s="218" t="s">
        <v>176</v>
      </c>
      <c r="D57" s="205"/>
      <c r="E57" s="206"/>
      <c r="F57" s="207">
        <v>11432</v>
      </c>
      <c r="G57" s="208"/>
      <c r="H57" s="209"/>
      <c r="I57" s="218" t="s">
        <v>177</v>
      </c>
      <c r="J57" s="205"/>
      <c r="K57" s="206"/>
      <c r="L57" s="219" t="s">
        <v>47</v>
      </c>
      <c r="M57" s="212"/>
      <c r="N57" s="213"/>
      <c r="O57" s="214" t="s">
        <v>174</v>
      </c>
      <c r="P57" s="215"/>
      <c r="Q57" s="216"/>
    </row>
    <row r="58" spans="2:17">
      <c r="B58" s="132" t="s">
        <v>106</v>
      </c>
      <c r="C58" s="217" t="s">
        <v>200</v>
      </c>
      <c r="D58" s="205"/>
      <c r="E58" s="206"/>
      <c r="F58" s="207">
        <v>21241</v>
      </c>
      <c r="G58" s="208"/>
      <c r="H58" s="209"/>
      <c r="I58" s="218" t="s">
        <v>169</v>
      </c>
      <c r="J58" s="205"/>
      <c r="K58" s="206"/>
      <c r="L58" s="219" t="s">
        <v>117</v>
      </c>
      <c r="M58" s="212"/>
      <c r="N58" s="213"/>
      <c r="O58" s="214" t="s">
        <v>170</v>
      </c>
      <c r="P58" s="215"/>
      <c r="Q58" s="216"/>
    </row>
    <row r="59" spans="2:17">
      <c r="B59" s="132" t="s">
        <v>107</v>
      </c>
      <c r="C59" s="217" t="s">
        <v>199</v>
      </c>
      <c r="D59" s="205"/>
      <c r="E59" s="206"/>
      <c r="F59" s="207">
        <v>9298</v>
      </c>
      <c r="G59" s="208"/>
      <c r="H59" s="209"/>
      <c r="I59" s="218" t="s">
        <v>178</v>
      </c>
      <c r="J59" s="205"/>
      <c r="K59" s="206"/>
      <c r="L59" s="219" t="s">
        <v>179</v>
      </c>
      <c r="M59" s="212"/>
      <c r="N59" s="213"/>
      <c r="O59" s="214" t="s">
        <v>180</v>
      </c>
      <c r="P59" s="215"/>
      <c r="Q59" s="216"/>
    </row>
    <row r="60" spans="2:17">
      <c r="B60" s="133" t="s">
        <v>108</v>
      </c>
      <c r="C60" s="204" t="s">
        <v>182</v>
      </c>
      <c r="D60" s="205"/>
      <c r="E60" s="206"/>
      <c r="F60" s="207">
        <v>11047</v>
      </c>
      <c r="G60" s="208"/>
      <c r="H60" s="209"/>
      <c r="I60" s="210" t="s">
        <v>181</v>
      </c>
      <c r="J60" s="205"/>
      <c r="K60" s="206"/>
      <c r="L60" s="211" t="s">
        <v>115</v>
      </c>
      <c r="M60" s="212"/>
      <c r="N60" s="213"/>
      <c r="O60" s="214" t="s">
        <v>180</v>
      </c>
      <c r="P60" s="215"/>
      <c r="Q60" s="216"/>
    </row>
    <row r="63" spans="2:17">
      <c r="B63" s="9" t="s">
        <v>223</v>
      </c>
    </row>
    <row r="65" spans="2:17">
      <c r="B65" s="220" t="s">
        <v>79</v>
      </c>
      <c r="C65" s="222" t="s">
        <v>15</v>
      </c>
      <c r="D65" s="223"/>
      <c r="E65" s="224"/>
      <c r="F65" s="222" t="s">
        <v>16</v>
      </c>
      <c r="G65" s="223"/>
      <c r="H65" s="224"/>
      <c r="I65" s="228" t="s">
        <v>17</v>
      </c>
      <c r="J65" s="229"/>
      <c r="K65" s="230"/>
      <c r="L65" s="222" t="s">
        <v>18</v>
      </c>
      <c r="M65" s="223"/>
      <c r="N65" s="224"/>
      <c r="O65" s="222" t="s">
        <v>19</v>
      </c>
      <c r="P65" s="223"/>
      <c r="Q65" s="224"/>
    </row>
    <row r="66" spans="2:17">
      <c r="B66" s="221"/>
      <c r="C66" s="225"/>
      <c r="D66" s="226"/>
      <c r="E66" s="227"/>
      <c r="F66" s="225"/>
      <c r="G66" s="226"/>
      <c r="H66" s="227"/>
      <c r="I66" s="231"/>
      <c r="J66" s="232"/>
      <c r="K66" s="233"/>
      <c r="L66" s="225"/>
      <c r="M66" s="226"/>
      <c r="N66" s="227"/>
      <c r="O66" s="225"/>
      <c r="P66" s="226"/>
      <c r="Q66" s="227"/>
    </row>
    <row r="67" spans="2:17">
      <c r="B67" s="134" t="s">
        <v>80</v>
      </c>
      <c r="C67" s="217" t="s">
        <v>198</v>
      </c>
      <c r="D67" s="205"/>
      <c r="E67" s="206"/>
      <c r="F67" s="207">
        <v>10574</v>
      </c>
      <c r="G67" s="208"/>
      <c r="H67" s="209"/>
      <c r="I67" s="217" t="s">
        <v>196</v>
      </c>
      <c r="J67" s="205"/>
      <c r="K67" s="206"/>
      <c r="L67" s="211" t="s">
        <v>115</v>
      </c>
      <c r="M67" s="212"/>
      <c r="N67" s="213"/>
      <c r="O67" s="280" t="s">
        <v>197</v>
      </c>
      <c r="P67" s="215"/>
      <c r="Q67" s="216"/>
    </row>
    <row r="68" spans="2:17">
      <c r="B68" s="135" t="s">
        <v>81</v>
      </c>
      <c r="C68" s="277" t="s">
        <v>205</v>
      </c>
      <c r="D68" s="205"/>
      <c r="E68" s="206"/>
      <c r="F68" s="207">
        <v>10249</v>
      </c>
      <c r="G68" s="208"/>
      <c r="H68" s="209"/>
      <c r="I68" s="277" t="s">
        <v>196</v>
      </c>
      <c r="J68" s="205"/>
      <c r="K68" s="206"/>
      <c r="L68" s="278" t="s">
        <v>117</v>
      </c>
      <c r="M68" s="212"/>
      <c r="N68" s="213"/>
      <c r="O68" s="279" t="s">
        <v>206</v>
      </c>
      <c r="P68" s="215"/>
      <c r="Q68" s="216"/>
    </row>
    <row r="71" spans="2:17">
      <c r="B71" s="9" t="s">
        <v>241</v>
      </c>
    </row>
    <row r="73" spans="2:17">
      <c r="B73" s="220" t="s">
        <v>79</v>
      </c>
      <c r="C73" s="222" t="s">
        <v>15</v>
      </c>
      <c r="D73" s="223"/>
      <c r="E73" s="224"/>
      <c r="F73" s="222" t="s">
        <v>16</v>
      </c>
      <c r="G73" s="223"/>
      <c r="H73" s="224"/>
      <c r="I73" s="228" t="s">
        <v>17</v>
      </c>
      <c r="J73" s="229"/>
      <c r="K73" s="230"/>
      <c r="L73" s="222" t="s">
        <v>18</v>
      </c>
      <c r="M73" s="223"/>
      <c r="N73" s="224"/>
      <c r="O73" s="222" t="s">
        <v>19</v>
      </c>
      <c r="P73" s="223"/>
      <c r="Q73" s="224"/>
    </row>
    <row r="74" spans="2:17">
      <c r="B74" s="221"/>
      <c r="C74" s="225"/>
      <c r="D74" s="226"/>
      <c r="E74" s="227"/>
      <c r="F74" s="225"/>
      <c r="G74" s="226"/>
      <c r="H74" s="227"/>
      <c r="I74" s="231"/>
      <c r="J74" s="232"/>
      <c r="K74" s="233"/>
      <c r="L74" s="225"/>
      <c r="M74" s="226"/>
      <c r="N74" s="227"/>
      <c r="O74" s="225"/>
      <c r="P74" s="226"/>
      <c r="Q74" s="227"/>
    </row>
    <row r="75" spans="2:17">
      <c r="B75" s="292" t="s">
        <v>80</v>
      </c>
      <c r="C75" s="281" t="s">
        <v>245</v>
      </c>
      <c r="D75" s="205"/>
      <c r="E75" s="206"/>
      <c r="F75" s="282">
        <v>38558</v>
      </c>
      <c r="G75" s="283"/>
      <c r="H75" s="284"/>
      <c r="I75" s="281" t="s">
        <v>246</v>
      </c>
      <c r="J75" s="205"/>
      <c r="K75" s="206"/>
      <c r="L75" s="285" t="s">
        <v>47</v>
      </c>
      <c r="M75" s="212"/>
      <c r="N75" s="213"/>
      <c r="O75" s="286" t="s">
        <v>247</v>
      </c>
      <c r="P75" s="287"/>
      <c r="Q75" s="288"/>
    </row>
    <row r="76" spans="2:17">
      <c r="B76" s="292" t="s">
        <v>81</v>
      </c>
      <c r="C76" s="289" t="s">
        <v>242</v>
      </c>
      <c r="D76" s="205"/>
      <c r="E76" s="206"/>
      <c r="F76" s="207">
        <v>10302</v>
      </c>
      <c r="G76" s="208"/>
      <c r="H76" s="209"/>
      <c r="I76" s="289" t="s">
        <v>243</v>
      </c>
      <c r="J76" s="205"/>
      <c r="K76" s="206"/>
      <c r="L76" s="290" t="s">
        <v>93</v>
      </c>
      <c r="M76" s="212"/>
      <c r="N76" s="213"/>
      <c r="O76" s="291" t="s">
        <v>244</v>
      </c>
      <c r="P76" s="215"/>
      <c r="Q76" s="216"/>
    </row>
    <row r="78" spans="2:17">
      <c r="C78" t="s">
        <v>248</v>
      </c>
    </row>
  </sheetData>
  <sheetProtection algorithmName="SHA-512" hashValue="TP3ipr063+yape9KEqqS8sRY0HHcNpEVt2kiP7x2Us0dYE/tN6AOoYyW4pcaxaxxhMi0pbmWyolNhVGmI/vIfg==" saltValue="2RjaQNSM29IltA452PuRgw==" spinCount="100000" sheet="1" objects="1" scenarios="1" formatCells="0" formatColumns="0" formatRows="0" insertColumns="0" insertRows="0" insertHyperlinks="0" deleteColumns="0" deleteRows="0" sort="0" autoFilter="0" pivotTables="0"/>
  <mergeCells count="227">
    <mergeCell ref="C76:E76"/>
    <mergeCell ref="F76:H76"/>
    <mergeCell ref="I76:K76"/>
    <mergeCell ref="L76:N76"/>
    <mergeCell ref="O76:Q76"/>
    <mergeCell ref="C75:E75"/>
    <mergeCell ref="F75:H75"/>
    <mergeCell ref="I75:K75"/>
    <mergeCell ref="L75:N75"/>
    <mergeCell ref="O75:Q75"/>
    <mergeCell ref="B73:B74"/>
    <mergeCell ref="C73:E74"/>
    <mergeCell ref="F73:H74"/>
    <mergeCell ref="I73:K74"/>
    <mergeCell ref="L73:N74"/>
    <mergeCell ref="O73:Q74"/>
    <mergeCell ref="C68:E68"/>
    <mergeCell ref="F68:H68"/>
    <mergeCell ref="I68:K68"/>
    <mergeCell ref="L68:N68"/>
    <mergeCell ref="O68:Q68"/>
    <mergeCell ref="O57:Q57"/>
    <mergeCell ref="C58:E58"/>
    <mergeCell ref="F58:H58"/>
    <mergeCell ref="I58:K58"/>
    <mergeCell ref="L58:N58"/>
    <mergeCell ref="O58:Q58"/>
    <mergeCell ref="C67:E67"/>
    <mergeCell ref="F67:H67"/>
    <mergeCell ref="I67:K67"/>
    <mergeCell ref="L67:N67"/>
    <mergeCell ref="O67:Q67"/>
    <mergeCell ref="B65:B66"/>
    <mergeCell ref="C65:E66"/>
    <mergeCell ref="F65:H66"/>
    <mergeCell ref="I65:K66"/>
    <mergeCell ref="L65:N66"/>
    <mergeCell ref="O65:Q66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3:E43"/>
    <mergeCell ref="F43:H43"/>
    <mergeCell ref="I43:K43"/>
    <mergeCell ref="L43:N43"/>
    <mergeCell ref="O43:Q43"/>
    <mergeCell ref="C41:E41"/>
    <mergeCell ref="L41:N41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O41:Q41"/>
    <mergeCell ref="C42:E42"/>
    <mergeCell ref="F42:H42"/>
    <mergeCell ref="I42:K42"/>
    <mergeCell ref="L42:N42"/>
    <mergeCell ref="O42:Q42"/>
    <mergeCell ref="F34:H34"/>
    <mergeCell ref="I34:K34"/>
    <mergeCell ref="L34:N34"/>
    <mergeCell ref="O34:Q34"/>
    <mergeCell ref="F41:H41"/>
    <mergeCell ref="I41:K41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O46:Q46"/>
    <mergeCell ref="C60:E60"/>
    <mergeCell ref="F60:H60"/>
    <mergeCell ref="I60:K60"/>
    <mergeCell ref="L60:N60"/>
    <mergeCell ref="O60:Q60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</mergeCells>
  <phoneticPr fontId="53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BBEC0412-1BA5-437E-BD4C-57D2472687B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2024-08-30T08:03:19Z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